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<sst xmlns="http://schemas.openxmlformats.org/spreadsheetml/2006/main" count="585" uniqueCount="207">
  <si>
    <t>中</t>
  </si>
  <si>
    <t>其</t>
  </si>
  <si>
    <t>管  理  费（元）</t>
  </si>
  <si>
    <t>名 称</t>
  </si>
  <si>
    <t>单位</t>
  </si>
  <si>
    <t>消耗量</t>
  </si>
  <si>
    <t>人工</t>
  </si>
  <si>
    <t>工日</t>
  </si>
  <si>
    <t>m</t>
  </si>
  <si>
    <t>-</t>
  </si>
  <si>
    <t>材</t>
  </si>
  <si>
    <t>料</t>
  </si>
  <si>
    <t>个</t>
  </si>
  <si>
    <t>圆钢Φ10以内</t>
  </si>
  <si>
    <t>t</t>
  </si>
  <si>
    <t>电焊条 结422 Φ3.2</t>
  </si>
  <si>
    <t>铅油</t>
  </si>
  <si>
    <t>镀锌锁紧螺母1.5×15~20</t>
  </si>
  <si>
    <t>锯条（各种规格）</t>
  </si>
  <si>
    <t>1.2砖、混凝土结构暗配</t>
  </si>
  <si>
    <t>根</t>
  </si>
  <si>
    <t xml:space="preserve">       计量单位：100m</t>
  </si>
  <si>
    <t>元</t>
  </si>
  <si>
    <t>项          目</t>
  </si>
  <si>
    <t>其他材料费</t>
  </si>
  <si>
    <t>塑料护口 电线管用25~32</t>
  </si>
  <si>
    <t>机</t>
  </si>
  <si>
    <t>交流电焊机 21KV.A</t>
  </si>
  <si>
    <t>台班</t>
  </si>
  <si>
    <t>定  额  编  号</t>
  </si>
  <si>
    <t>2-9-7</t>
  </si>
  <si>
    <t>2-9-8</t>
  </si>
  <si>
    <t>2-9-9</t>
  </si>
  <si>
    <t>项          目</t>
  </si>
  <si>
    <t>综 合 单 价（元）</t>
  </si>
  <si>
    <t xml:space="preserve">  </t>
  </si>
  <si>
    <t>人  工  费（元）</t>
  </si>
  <si>
    <t>材  料  费（元）</t>
  </si>
  <si>
    <t>机  械  费（元）</t>
  </si>
  <si>
    <t>利      润（元）</t>
  </si>
  <si>
    <t>单价（元）</t>
  </si>
  <si>
    <t>综合工日</t>
  </si>
  <si>
    <t>塑料护口 电线管用15~20</t>
  </si>
  <si>
    <t>个</t>
  </si>
  <si>
    <t>-</t>
  </si>
  <si>
    <t>kg</t>
  </si>
  <si>
    <t>kg</t>
  </si>
  <si>
    <t>沥青清漆</t>
  </si>
  <si>
    <t>-</t>
  </si>
  <si>
    <t>镀锌锁紧螺母1.5×25</t>
  </si>
  <si>
    <t>个</t>
  </si>
  <si>
    <t>kg</t>
  </si>
  <si>
    <t>镀锌管接头1.5×15</t>
  </si>
  <si>
    <t>个</t>
  </si>
  <si>
    <t>-</t>
  </si>
  <si>
    <t>镀锌管接头1.5×20</t>
  </si>
  <si>
    <t>镀锌管接头1.5×25</t>
  </si>
  <si>
    <t>元</t>
  </si>
  <si>
    <t>电动煨弯机 Φ108mm</t>
  </si>
  <si>
    <t>械</t>
  </si>
  <si>
    <t>定  额  编  号</t>
  </si>
  <si>
    <t>单价（元）</t>
  </si>
  <si>
    <t>综合工日</t>
  </si>
  <si>
    <t>定  额  编  号</t>
  </si>
  <si>
    <t>2-9-10</t>
  </si>
  <si>
    <t>2-9-11</t>
  </si>
  <si>
    <t>2-9-12</t>
  </si>
  <si>
    <t>项          目</t>
  </si>
  <si>
    <t>综 合 单 价（元）</t>
  </si>
  <si>
    <t xml:space="preserve">  </t>
  </si>
  <si>
    <t>人  工  费（元）</t>
  </si>
  <si>
    <t>材  料  费（元）</t>
  </si>
  <si>
    <t>机  械  费（元）</t>
  </si>
  <si>
    <t>管  理  费（元）</t>
  </si>
  <si>
    <t>利      润（元）</t>
  </si>
  <si>
    <t>名 称</t>
  </si>
  <si>
    <t>单位</t>
  </si>
  <si>
    <t>单价（元）</t>
  </si>
  <si>
    <t>人工</t>
  </si>
  <si>
    <t>综合工日</t>
  </si>
  <si>
    <t>工日</t>
  </si>
  <si>
    <t>m</t>
  </si>
  <si>
    <t>-</t>
  </si>
  <si>
    <t>个</t>
  </si>
  <si>
    <t>材</t>
  </si>
  <si>
    <t>圆钢Φ10以内</t>
  </si>
  <si>
    <t>t</t>
  </si>
  <si>
    <t>电焊条 结422 Φ3.2</t>
  </si>
  <si>
    <t>kg</t>
  </si>
  <si>
    <t>铅油</t>
  </si>
  <si>
    <t>沥青清漆</t>
  </si>
  <si>
    <t>料</t>
  </si>
  <si>
    <t>镀锌锁紧螺母1.5×32</t>
  </si>
  <si>
    <t>镀锌锁紧螺母1.5×40</t>
  </si>
  <si>
    <t>镀锌锁紧螺母1.5×50</t>
  </si>
  <si>
    <t>镀锌铁丝13~18#</t>
  </si>
  <si>
    <t>锯条（各种规格）</t>
  </si>
  <si>
    <t>根</t>
  </si>
  <si>
    <t>镀锌管接头1.5×15</t>
  </si>
  <si>
    <t>镀锌管接头1.5×20</t>
  </si>
  <si>
    <t>镀锌管接头1.5×25</t>
  </si>
  <si>
    <t>其他材料费</t>
  </si>
  <si>
    <t>元</t>
  </si>
  <si>
    <t>电动煨弯机 Φ108mm</t>
  </si>
  <si>
    <t>台班</t>
  </si>
  <si>
    <t>械</t>
  </si>
  <si>
    <t>交流电焊机 21KV.A</t>
  </si>
  <si>
    <t>2-9-13</t>
  </si>
  <si>
    <t>2-9-14</t>
  </si>
  <si>
    <t>镀锌管接头 SC70</t>
  </si>
  <si>
    <t>镀锌管接头 SC80</t>
  </si>
  <si>
    <t>镀锌锁紧螺母 M70</t>
  </si>
  <si>
    <t>镀锌锁紧螺母 M80</t>
  </si>
  <si>
    <t>塑料护口（电线管用）DN65</t>
  </si>
  <si>
    <t>塑料护口（电线管用）DN80</t>
  </si>
  <si>
    <t>塑料护口（电线管用）DN100</t>
  </si>
  <si>
    <t>塑料护口（电线管用）DN125</t>
  </si>
  <si>
    <t>塑料护口（电线管用）DN150</t>
  </si>
  <si>
    <t>镀锌圆钢 Φ5.5~9</t>
  </si>
  <si>
    <t>电焊条 结422 Φ2.5</t>
  </si>
  <si>
    <t>管子切割机 Φ65~150</t>
  </si>
  <si>
    <t>2-9-29</t>
  </si>
  <si>
    <t>2-9-30</t>
  </si>
  <si>
    <t>2-9-31</t>
  </si>
  <si>
    <t>2-9-32</t>
  </si>
  <si>
    <t>消耗量</t>
  </si>
  <si>
    <t>防锈漆C53-1</t>
  </si>
  <si>
    <t>溶剂汽油 200#</t>
  </si>
  <si>
    <t>镀锌锁紧螺母1.5×15~20</t>
  </si>
  <si>
    <t>镀锌锁紧螺母3×25</t>
  </si>
  <si>
    <t>镀锌锁紧螺母3×32</t>
  </si>
  <si>
    <t>塑料护口（钢管用）15~25</t>
  </si>
  <si>
    <t>塑料护口（钢管用）25</t>
  </si>
  <si>
    <t>塑料护口（钢管用）32</t>
  </si>
  <si>
    <t>镀锌管接头5×15</t>
  </si>
  <si>
    <t>镀锌管接头5×20</t>
  </si>
  <si>
    <t>镀锌管接头6×25</t>
  </si>
  <si>
    <t>镀锌管接头6×32</t>
  </si>
  <si>
    <t>2-9-33</t>
  </si>
  <si>
    <t>2-9-34</t>
  </si>
  <si>
    <t>2-9-35</t>
  </si>
  <si>
    <t>2-9-36</t>
  </si>
  <si>
    <t>镀锌锁紧螺母3×40</t>
  </si>
  <si>
    <t>镀锌锁紧螺母3×50</t>
  </si>
  <si>
    <t>镀锌锁紧螺母3×70</t>
  </si>
  <si>
    <t>镀锌锁紧螺母3×80</t>
  </si>
  <si>
    <t>镀锌管接头7×40</t>
  </si>
  <si>
    <t>镀锌管接头7×50</t>
  </si>
  <si>
    <t>镀锌管接头8×70</t>
  </si>
  <si>
    <t>镀锌管接头8×80</t>
  </si>
  <si>
    <t>塑料护口（钢管用）40</t>
  </si>
  <si>
    <t>塑料护口（钢管用）50</t>
  </si>
  <si>
    <t>塑料护口（钢管用）70</t>
  </si>
  <si>
    <t>塑料护口（钢管用）80</t>
  </si>
  <si>
    <t>电动煨弯机</t>
  </si>
  <si>
    <t>2-9-37</t>
  </si>
  <si>
    <t>2-9-38</t>
  </si>
  <si>
    <t>2-9-39</t>
  </si>
  <si>
    <t>镀锌锁紧螺母3×100</t>
  </si>
  <si>
    <t>塑料护口 钢管用100</t>
  </si>
  <si>
    <t>镀锌管接头10×100</t>
  </si>
  <si>
    <t>镀锌管接头10×125</t>
  </si>
  <si>
    <t>镀锌管接头10×150</t>
  </si>
  <si>
    <t>管子切断机 Φ60mm</t>
  </si>
  <si>
    <t>直流电焊机 20KW</t>
  </si>
  <si>
    <t>2.2 砖、混凝土结构暗敷</t>
  </si>
  <si>
    <t>2-9-47</t>
  </si>
  <si>
    <t>2-9-48</t>
  </si>
  <si>
    <t>2-9-49</t>
  </si>
  <si>
    <t>2-9-50</t>
  </si>
  <si>
    <t>2-9-51</t>
  </si>
  <si>
    <t>2-9-52</t>
  </si>
  <si>
    <t>阻燃塑料管</t>
  </si>
  <si>
    <t>套接管</t>
  </si>
  <si>
    <t>粘结剂</t>
  </si>
  <si>
    <t>-</t>
  </si>
  <si>
    <t>计量单位：100m</t>
  </si>
  <si>
    <t>人  工  费（元）</t>
  </si>
  <si>
    <t>材  料  费（元）</t>
  </si>
  <si>
    <t>名 称</t>
  </si>
  <si>
    <t>料</t>
  </si>
  <si>
    <t>工作内容：测位、划线、锯管、套丝、煨弯、配管、接地、补漆</t>
  </si>
  <si>
    <t>材</t>
  </si>
  <si>
    <t xml:space="preserve">       计量单位：100m</t>
  </si>
  <si>
    <t>3、阻燃塑料电线管敷设</t>
  </si>
  <si>
    <t>3.1砖、混凝土结构暗配</t>
  </si>
  <si>
    <t>公称直径（mm以内)</t>
  </si>
  <si>
    <t>锯条</t>
  </si>
  <si>
    <t>镀锌铁丝13～18#</t>
  </si>
  <si>
    <t>镀锌铁丝13～18#</t>
  </si>
  <si>
    <t>工作内容：测位、划线、打眼、锯管、套丝、煨弯、配管、接地、穿引线、补漆。</t>
  </si>
  <si>
    <t>镀锌铁丝13～18#</t>
  </si>
  <si>
    <t>塑料护口 电线管用25～32</t>
  </si>
  <si>
    <t>塑料护口 电线管用40～50</t>
  </si>
  <si>
    <t>镀锌电线管公称直径（mm以内)</t>
  </si>
  <si>
    <t>镀锌电线管</t>
  </si>
  <si>
    <t>镀锌电线管公称直径（mm以内）</t>
  </si>
  <si>
    <t>镀锌钢管</t>
  </si>
  <si>
    <t>镀锌钢管公称直径（mm以内)</t>
  </si>
  <si>
    <t>镀锌铁丝 13#～18#</t>
  </si>
  <si>
    <t>附注：实际发生DN65管，以DN50定额乘以1.14系数。</t>
  </si>
  <si>
    <t>工作内容：测位、划线、打眼、敷设、穿引线、固定。</t>
  </si>
  <si>
    <t>工作内容：测位、划线、锯管、套丝、煨弯、配管、穿引线、接地、补漆</t>
  </si>
  <si>
    <t>工作内容：测位、划线、打眼、锯管、套丝、煨弯、配管、接地、穿引线、固定、补漆。</t>
  </si>
  <si>
    <t xml:space="preserve">   计量单位：100m</t>
  </si>
  <si>
    <t>计量单位：100m</t>
  </si>
  <si>
    <t>镀锌铁丝20～22#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</si>
</sst>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  <numFmt numFmtId="186" formatCode="0.000_);\(0.000\)"/>
    <numFmt numFmtId="187" formatCode="0.00_);\(0.00\)"/>
    <numFmt numFmtId="188" formatCode="0.0_ "/>
    <numFmt numFmtId="189" formatCode="0.00000_ "/>
    <numFmt numFmtId="190" formatCode="0.0000_ "/>
    <numFmt numFmtId="191" formatCode="0_ "/>
    <numFmt numFmtId="192" formatCode="0.0_);\(0.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49" fontId="5" fillId="0" borderId="1" xfId="16" applyNumberFormat="1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184" fontId="6" fillId="0" borderId="2" xfId="16" applyNumberFormat="1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 wrapText="1"/>
      <protection/>
    </xf>
    <xf numFmtId="184" fontId="5" fillId="0" borderId="1" xfId="16" applyNumberFormat="1" applyFont="1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 wrapText="1"/>
      <protection/>
    </xf>
    <xf numFmtId="0" fontId="5" fillId="0" borderId="5" xfId="16" applyFont="1" applyBorder="1" applyAlignment="1">
      <alignment horizontal="center" vertical="center" wrapText="1"/>
      <protection/>
    </xf>
    <xf numFmtId="0" fontId="5" fillId="0" borderId="6" xfId="16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/>
      <protection/>
    </xf>
    <xf numFmtId="185" fontId="5" fillId="0" borderId="2" xfId="16" applyNumberFormat="1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 wrapText="1"/>
      <protection/>
    </xf>
    <xf numFmtId="186" fontId="5" fillId="0" borderId="2" xfId="16" applyNumberFormat="1" applyFont="1" applyBorder="1" applyAlignment="1">
      <alignment horizontal="center" vertical="center" wrapText="1"/>
      <protection/>
    </xf>
    <xf numFmtId="0" fontId="5" fillId="0" borderId="7" xfId="16" applyFont="1" applyBorder="1" applyAlignment="1">
      <alignment horizontal="center" vertical="center" wrapText="1"/>
      <protection/>
    </xf>
    <xf numFmtId="184" fontId="5" fillId="0" borderId="7" xfId="16" applyNumberFormat="1" applyFont="1" applyBorder="1" applyAlignment="1">
      <alignment horizontal="center" vertical="center" wrapText="1"/>
      <protection/>
    </xf>
    <xf numFmtId="185" fontId="5" fillId="0" borderId="7" xfId="16" applyNumberFormat="1" applyFont="1" applyBorder="1" applyAlignment="1">
      <alignment horizontal="center" vertical="center" wrapText="1"/>
      <protection/>
    </xf>
    <xf numFmtId="186" fontId="5" fillId="0" borderId="7" xfId="16" applyNumberFormat="1" applyFont="1" applyBorder="1" applyAlignment="1">
      <alignment horizontal="center" vertical="center" wrapText="1"/>
      <protection/>
    </xf>
    <xf numFmtId="187" fontId="5" fillId="0" borderId="7" xfId="16" applyNumberFormat="1" applyFont="1" applyBorder="1" applyAlignment="1">
      <alignment horizontal="center" vertical="center" wrapText="1"/>
      <protection/>
    </xf>
    <xf numFmtId="184" fontId="5" fillId="0" borderId="8" xfId="16" applyNumberFormat="1" applyFont="1" applyBorder="1" applyAlignment="1">
      <alignment horizontal="center" vertical="center"/>
      <protection/>
    </xf>
    <xf numFmtId="185" fontId="5" fillId="0" borderId="9" xfId="16" applyNumberFormat="1" applyFont="1" applyBorder="1" applyAlignment="1">
      <alignment horizontal="center" vertical="center"/>
      <protection/>
    </xf>
    <xf numFmtId="185" fontId="5" fillId="0" borderId="7" xfId="16" applyNumberFormat="1" applyFont="1" applyBorder="1" applyAlignment="1">
      <alignment horizontal="center" vertical="center"/>
      <protection/>
    </xf>
    <xf numFmtId="184" fontId="5" fillId="0" borderId="10" xfId="16" applyNumberFormat="1" applyFont="1" applyBorder="1" applyAlignment="1">
      <alignment horizontal="center" vertical="center"/>
      <protection/>
    </xf>
    <xf numFmtId="185" fontId="5" fillId="0" borderId="6" xfId="16" applyNumberFormat="1" applyFont="1" applyBorder="1" applyAlignment="1">
      <alignment horizontal="center" vertical="center"/>
      <protection/>
    </xf>
    <xf numFmtId="185" fontId="5" fillId="0" borderId="11" xfId="16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184" fontId="6" fillId="0" borderId="1" xfId="16" applyNumberFormat="1" applyFont="1" applyBorder="1" applyAlignment="1">
      <alignment horizontal="center" vertical="center"/>
      <protection/>
    </xf>
    <xf numFmtId="185" fontId="5" fillId="0" borderId="1" xfId="16" applyNumberFormat="1" applyFont="1" applyBorder="1" applyAlignment="1">
      <alignment horizontal="center" vertical="center"/>
      <protection/>
    </xf>
    <xf numFmtId="185" fontId="5" fillId="0" borderId="12" xfId="16" applyNumberFormat="1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left" vertical="center" wrapText="1"/>
      <protection/>
    </xf>
    <xf numFmtId="0" fontId="5" fillId="0" borderId="9" xfId="16" applyFont="1" applyBorder="1" applyAlignment="1">
      <alignment horizontal="center" vertical="center" wrapText="1"/>
      <protection/>
    </xf>
    <xf numFmtId="0" fontId="5" fillId="0" borderId="7" xfId="16" applyFont="1" applyBorder="1" applyAlignment="1">
      <alignment horizontal="left" vertical="center" wrapText="1"/>
      <protection/>
    </xf>
    <xf numFmtId="0" fontId="5" fillId="0" borderId="13" xfId="16" applyFont="1" applyBorder="1" applyAlignment="1">
      <alignment horizontal="center" vertical="center" wrapText="1"/>
      <protection/>
    </xf>
    <xf numFmtId="184" fontId="5" fillId="0" borderId="9" xfId="16" applyNumberFormat="1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left" vertical="center" wrapText="1"/>
      <protection/>
    </xf>
    <xf numFmtId="0" fontId="5" fillId="0" borderId="11" xfId="16" applyFont="1" applyBorder="1" applyAlignment="1">
      <alignment horizontal="center" vertical="center" wrapText="1"/>
      <protection/>
    </xf>
    <xf numFmtId="184" fontId="5" fillId="0" borderId="11" xfId="16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" fillId="0" borderId="9" xfId="16" applyFont="1" applyBorder="1" applyAlignment="1">
      <alignment horizontal="left" vertical="center" wrapText="1"/>
      <protection/>
    </xf>
    <xf numFmtId="0" fontId="5" fillId="0" borderId="13" xfId="16" applyFont="1" applyBorder="1" applyAlignment="1">
      <alignment horizontal="left" vertical="center" wrapText="1"/>
      <protection/>
    </xf>
    <xf numFmtId="184" fontId="5" fillId="0" borderId="2" xfId="16" applyNumberFormat="1" applyFont="1" applyBorder="1" applyAlignment="1">
      <alignment horizontal="center" vertical="center"/>
      <protection/>
    </xf>
    <xf numFmtId="184" fontId="5" fillId="0" borderId="7" xfId="16" applyNumberFormat="1" applyFont="1" applyBorder="1" applyAlignment="1">
      <alignment horizontal="center" vertical="center"/>
      <protection/>
    </xf>
    <xf numFmtId="0" fontId="5" fillId="0" borderId="11" xfId="16" applyFont="1" applyFill="1" applyBorder="1" applyAlignment="1">
      <alignment horizontal="left" vertical="center" wrapText="1"/>
      <protection/>
    </xf>
    <xf numFmtId="184" fontId="5" fillId="0" borderId="6" xfId="16" applyNumberFormat="1" applyFont="1" applyBorder="1" applyAlignment="1">
      <alignment horizontal="center" vertical="center"/>
      <protection/>
    </xf>
    <xf numFmtId="49" fontId="5" fillId="0" borderId="12" xfId="16" applyNumberFormat="1" applyFont="1" applyBorder="1" applyAlignment="1">
      <alignment horizontal="center" vertical="center"/>
      <protection/>
    </xf>
    <xf numFmtId="186" fontId="5" fillId="0" borderId="3" xfId="16" applyNumberFormat="1" applyFont="1" applyBorder="1" applyAlignment="1">
      <alignment horizontal="center" vertical="center" wrapText="1"/>
      <protection/>
    </xf>
    <xf numFmtId="184" fontId="5" fillId="0" borderId="4" xfId="16" applyNumberFormat="1" applyFont="1" applyBorder="1" applyAlignment="1">
      <alignment horizontal="center" vertical="center" wrapText="1"/>
      <protection/>
    </xf>
    <xf numFmtId="185" fontId="5" fillId="0" borderId="4" xfId="16" applyNumberFormat="1" applyFont="1" applyBorder="1" applyAlignment="1">
      <alignment horizontal="center" vertical="center" wrapText="1"/>
      <protection/>
    </xf>
    <xf numFmtId="186" fontId="5" fillId="0" borderId="4" xfId="16" applyNumberFormat="1" applyFont="1" applyBorder="1" applyAlignment="1">
      <alignment horizontal="center" vertical="center" wrapText="1"/>
      <protection/>
    </xf>
    <xf numFmtId="0" fontId="5" fillId="0" borderId="7" xfId="16" applyFont="1" applyFill="1" applyBorder="1" applyAlignment="1">
      <alignment horizontal="left" vertical="center" wrapText="1"/>
      <protection/>
    </xf>
    <xf numFmtId="184" fontId="5" fillId="0" borderId="3" xfId="16" applyNumberFormat="1" applyFont="1" applyBorder="1" applyAlignment="1">
      <alignment horizontal="center" vertical="center"/>
      <protection/>
    </xf>
    <xf numFmtId="0" fontId="5" fillId="0" borderId="4" xfId="16" applyFont="1" applyBorder="1" applyAlignment="1">
      <alignment horizontal="left" vertical="center" wrapText="1"/>
      <protection/>
    </xf>
    <xf numFmtId="184" fontId="5" fillId="0" borderId="5" xfId="16" applyNumberFormat="1" applyFont="1" applyBorder="1" applyAlignment="1">
      <alignment horizontal="center" vertical="center"/>
      <protection/>
    </xf>
    <xf numFmtId="185" fontId="5" fillId="0" borderId="5" xfId="16" applyNumberFormat="1" applyFont="1" applyBorder="1" applyAlignment="1">
      <alignment horizontal="center" vertical="center"/>
      <protection/>
    </xf>
    <xf numFmtId="185" fontId="5" fillId="0" borderId="3" xfId="16" applyNumberFormat="1" applyFont="1" applyBorder="1" applyAlignment="1">
      <alignment horizontal="center" vertical="center"/>
      <protection/>
    </xf>
    <xf numFmtId="184" fontId="5" fillId="0" borderId="4" xfId="16" applyNumberFormat="1" applyFont="1" applyBorder="1" applyAlignment="1">
      <alignment horizontal="center" vertical="center"/>
      <protection/>
    </xf>
    <xf numFmtId="185" fontId="5" fillId="0" borderId="4" xfId="16" applyNumberFormat="1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left" vertical="center" wrapText="1"/>
      <protection/>
    </xf>
    <xf numFmtId="0" fontId="5" fillId="0" borderId="5" xfId="16" applyFont="1" applyBorder="1" applyAlignment="1">
      <alignment horizontal="left" vertical="center" wrapText="1"/>
      <protection/>
    </xf>
    <xf numFmtId="186" fontId="5" fillId="0" borderId="6" xfId="16" applyNumberFormat="1" applyFont="1" applyBorder="1" applyAlignment="1">
      <alignment horizontal="center" vertical="center" wrapText="1"/>
      <protection/>
    </xf>
    <xf numFmtId="185" fontId="0" fillId="0" borderId="9" xfId="0" applyNumberForma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8" fillId="0" borderId="10" xfId="16" applyFont="1" applyBorder="1" applyAlignment="1">
      <alignment horizontal="center" vertical="center"/>
      <protection/>
    </xf>
    <xf numFmtId="0" fontId="8" fillId="0" borderId="10" xfId="1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16" applyFont="1" applyBorder="1" applyAlignment="1">
      <alignment vertical="center"/>
      <protection/>
    </xf>
    <xf numFmtId="184" fontId="5" fillId="0" borderId="6" xfId="16" applyNumberFormat="1" applyFont="1" applyBorder="1" applyAlignment="1">
      <alignment horizontal="center" vertical="center" wrapText="1"/>
      <protection/>
    </xf>
    <xf numFmtId="185" fontId="5" fillId="0" borderId="6" xfId="16" applyNumberFormat="1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6" xfId="16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vertical="center"/>
    </xf>
    <xf numFmtId="49" fontId="5" fillId="0" borderId="1" xfId="16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5" fontId="5" fillId="0" borderId="6" xfId="0" applyNumberFormat="1" applyFont="1" applyBorder="1" applyAlignment="1">
      <alignment horizontal="center" vertical="center"/>
    </xf>
    <xf numFmtId="185" fontId="5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/>
      <protection/>
    </xf>
    <xf numFmtId="0" fontId="5" fillId="0" borderId="12" xfId="16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/>
      <protection/>
    </xf>
    <xf numFmtId="0" fontId="5" fillId="0" borderId="14" xfId="16" applyFont="1" applyBorder="1" applyAlignment="1">
      <alignment horizontal="center" vertical="center"/>
      <protection/>
    </xf>
    <xf numFmtId="0" fontId="5" fillId="0" borderId="15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Font="1" applyBorder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5" fillId="0" borderId="12" xfId="16" applyFont="1" applyFill="1" applyBorder="1" applyAlignment="1">
      <alignment horizontal="center" vertical="center"/>
      <protection/>
    </xf>
    <xf numFmtId="0" fontId="5" fillId="0" borderId="14" xfId="16" applyFont="1" applyFill="1" applyBorder="1" applyAlignment="1">
      <alignment horizontal="center" vertical="center"/>
      <protection/>
    </xf>
    <xf numFmtId="0" fontId="5" fillId="0" borderId="15" xfId="16" applyFont="1" applyFill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8" fillId="0" borderId="0" xfId="16" applyFont="1" applyBorder="1" applyAlignment="1">
      <alignment horizontal="right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16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4" xfId="1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5.25390625" style="0" customWidth="1"/>
    <col min="2" max="2" width="24.125" style="0" customWidth="1"/>
    <col min="3" max="3" width="5.375" style="0" customWidth="1"/>
    <col min="5" max="5" width="11.50390625" style="0" customWidth="1"/>
    <col min="6" max="7" width="12.125" style="0" customWidth="1"/>
  </cols>
  <sheetData>
    <row r="1" spans="1:7" ht="33" customHeight="1">
      <c r="A1" s="93" t="s">
        <v>19</v>
      </c>
      <c r="B1" s="93"/>
      <c r="C1" s="93"/>
      <c r="D1" s="93"/>
      <c r="E1" s="93"/>
      <c r="F1" s="93"/>
      <c r="G1" s="93"/>
    </row>
    <row r="2" spans="1:7" s="66" customFormat="1" ht="18" customHeight="1">
      <c r="A2" s="65" t="s">
        <v>203</v>
      </c>
      <c r="B2" s="64"/>
      <c r="C2" s="65"/>
      <c r="D2" s="65"/>
      <c r="E2" s="65"/>
      <c r="F2" s="65"/>
      <c r="G2" s="65" t="s">
        <v>176</v>
      </c>
    </row>
    <row r="3" spans="1:7" ht="22.5" customHeight="1">
      <c r="A3" s="87" t="s">
        <v>29</v>
      </c>
      <c r="B3" s="89"/>
      <c r="C3" s="89"/>
      <c r="D3" s="90"/>
      <c r="E3" s="1" t="s">
        <v>30</v>
      </c>
      <c r="F3" s="1" t="s">
        <v>31</v>
      </c>
      <c r="G3" s="1" t="s">
        <v>32</v>
      </c>
    </row>
    <row r="4" spans="1:7" ht="22.5" customHeight="1">
      <c r="A4" s="94" t="s">
        <v>33</v>
      </c>
      <c r="B4" s="91"/>
      <c r="C4" s="91"/>
      <c r="D4" s="92"/>
      <c r="E4" s="97" t="s">
        <v>194</v>
      </c>
      <c r="F4" s="98"/>
      <c r="G4" s="99"/>
    </row>
    <row r="5" spans="1:7" ht="14.25">
      <c r="A5" s="95"/>
      <c r="B5" s="96"/>
      <c r="C5" s="96"/>
      <c r="D5" s="88"/>
      <c r="E5" s="2">
        <v>15</v>
      </c>
      <c r="F5" s="2">
        <v>20</v>
      </c>
      <c r="G5" s="2">
        <v>25</v>
      </c>
    </row>
    <row r="6" spans="1:7" ht="22.5" customHeight="1">
      <c r="A6" s="87" t="s">
        <v>34</v>
      </c>
      <c r="B6" s="91"/>
      <c r="C6" s="91"/>
      <c r="D6" s="92"/>
      <c r="E6" s="3">
        <f>E7+E8+E9+E10+E11</f>
        <v>353.552771</v>
      </c>
      <c r="F6" s="3">
        <v>377.55</v>
      </c>
      <c r="G6" s="3">
        <v>587.92</v>
      </c>
    </row>
    <row r="7" spans="1:7" ht="22.5" customHeight="1">
      <c r="A7" s="4" t="s">
        <v>35</v>
      </c>
      <c r="B7" s="87" t="s">
        <v>177</v>
      </c>
      <c r="C7" s="89"/>
      <c r="D7" s="90"/>
      <c r="E7" s="5">
        <f>D13*E13</f>
        <v>159.92125000000001</v>
      </c>
      <c r="F7" s="5">
        <f>D13*F13</f>
        <v>169.61970000000002</v>
      </c>
      <c r="G7" s="5">
        <f>D13*G13</f>
        <v>244.48348000000004</v>
      </c>
    </row>
    <row r="8" spans="1:7" ht="22.5" customHeight="1">
      <c r="A8" s="6" t="s">
        <v>1</v>
      </c>
      <c r="B8" s="86" t="s">
        <v>178</v>
      </c>
      <c r="C8" s="86"/>
      <c r="D8" s="86"/>
      <c r="E8" s="5">
        <f>D15*E15+D17*E17+D18*E18+D19*E19+D21*E21+D23*E23+D24*E24+D25*E25+D28*E28</f>
        <v>39.94</v>
      </c>
      <c r="F8" s="5">
        <f>D15*F15+D17*F17+D18*F18+D19*F19+D21*F21+D23*F23+D24*F24+D26*F26+D28*F28</f>
        <v>47.766</v>
      </c>
      <c r="G8" s="5">
        <f>D16*G16+D17*G17+D18*G18+D19*G19+D20*G20+D22*G22+D23*G23+D24*G24+D27*G27+D28*G28</f>
        <v>70.36000000000001</v>
      </c>
    </row>
    <row r="9" spans="1:7" ht="22.5" customHeight="1">
      <c r="A9" s="6"/>
      <c r="B9" s="86" t="s">
        <v>38</v>
      </c>
      <c r="C9" s="86"/>
      <c r="D9" s="86"/>
      <c r="E9" s="5">
        <f>D30*E30</f>
        <v>47.12</v>
      </c>
      <c r="F9" s="5">
        <f>D30*F30</f>
        <v>47.12</v>
      </c>
      <c r="G9" s="5">
        <v>42.26</v>
      </c>
    </row>
    <row r="10" spans="1:7" ht="22.5" customHeight="1">
      <c r="A10" s="6" t="s">
        <v>0</v>
      </c>
      <c r="B10" s="86" t="s">
        <v>2</v>
      </c>
      <c r="C10" s="86"/>
      <c r="D10" s="86"/>
      <c r="E10" s="5">
        <f>E7*0.3964</f>
        <v>63.3927835</v>
      </c>
      <c r="F10" s="5">
        <f>F7*0.3964</f>
        <v>67.23724908</v>
      </c>
      <c r="G10" s="5">
        <f>G7*0.3964</f>
        <v>96.91325147200001</v>
      </c>
    </row>
    <row r="11" spans="1:7" ht="22.5" customHeight="1">
      <c r="A11" s="7"/>
      <c r="B11" s="86" t="s">
        <v>39</v>
      </c>
      <c r="C11" s="86"/>
      <c r="D11" s="86"/>
      <c r="E11" s="5">
        <f>E7*0.27</f>
        <v>43.178737500000004</v>
      </c>
      <c r="F11" s="5">
        <f>F7*0.27</f>
        <v>45.79731900000001</v>
      </c>
      <c r="G11" s="5">
        <f>G7*0.27</f>
        <v>66.01053960000002</v>
      </c>
    </row>
    <row r="12" spans="1:7" ht="27">
      <c r="A12" s="87" t="s">
        <v>3</v>
      </c>
      <c r="B12" s="88"/>
      <c r="C12" s="8" t="s">
        <v>4</v>
      </c>
      <c r="D12" s="9" t="s">
        <v>40</v>
      </c>
      <c r="E12" s="87" t="s">
        <v>5</v>
      </c>
      <c r="F12" s="89"/>
      <c r="G12" s="90"/>
    </row>
    <row r="13" spans="1:7" ht="24.75" customHeight="1">
      <c r="A13" s="10" t="s">
        <v>6</v>
      </c>
      <c r="B13" s="11" t="s">
        <v>41</v>
      </c>
      <c r="C13" s="11" t="s">
        <v>7</v>
      </c>
      <c r="D13" s="11">
        <v>41.27</v>
      </c>
      <c r="E13" s="12">
        <v>3.875</v>
      </c>
      <c r="F13" s="12">
        <v>4.11</v>
      </c>
      <c r="G13" s="12">
        <v>5.924</v>
      </c>
    </row>
    <row r="14" spans="1:7" ht="23.25" customHeight="1">
      <c r="A14" s="13"/>
      <c r="B14" s="30" t="s">
        <v>195</v>
      </c>
      <c r="C14" s="13" t="s">
        <v>8</v>
      </c>
      <c r="D14" s="13" t="s">
        <v>9</v>
      </c>
      <c r="E14" s="14">
        <v>-103</v>
      </c>
      <c r="F14" s="14">
        <v>-103</v>
      </c>
      <c r="G14" s="14">
        <v>-103</v>
      </c>
    </row>
    <row r="15" spans="1:7" ht="23.25" customHeight="1">
      <c r="A15" s="15"/>
      <c r="B15" s="32" t="s">
        <v>42</v>
      </c>
      <c r="C15" s="15" t="s">
        <v>43</v>
      </c>
      <c r="D15" s="16">
        <v>0.07</v>
      </c>
      <c r="E15" s="17">
        <v>15.45</v>
      </c>
      <c r="F15" s="17">
        <v>15.45</v>
      </c>
      <c r="G15" s="17" t="s">
        <v>44</v>
      </c>
    </row>
    <row r="16" spans="1:7" ht="23.25" customHeight="1">
      <c r="A16" s="15"/>
      <c r="B16" s="32" t="s">
        <v>25</v>
      </c>
      <c r="C16" s="15" t="s">
        <v>12</v>
      </c>
      <c r="D16" s="16">
        <v>0.25</v>
      </c>
      <c r="E16" s="18" t="s">
        <v>9</v>
      </c>
      <c r="F16" s="18" t="s">
        <v>9</v>
      </c>
      <c r="G16" s="19">
        <v>15.45</v>
      </c>
    </row>
    <row r="17" spans="1:7" ht="23.25" customHeight="1">
      <c r="A17" s="15" t="s">
        <v>10</v>
      </c>
      <c r="B17" s="32" t="s">
        <v>13</v>
      </c>
      <c r="C17" s="15" t="s">
        <v>14</v>
      </c>
      <c r="D17" s="16">
        <v>5940</v>
      </c>
      <c r="E17" s="17">
        <v>0.001</v>
      </c>
      <c r="F17" s="18">
        <v>0.001</v>
      </c>
      <c r="G17" s="17">
        <v>0.001</v>
      </c>
    </row>
    <row r="18" spans="1:7" ht="23.25" customHeight="1">
      <c r="A18" s="15"/>
      <c r="B18" s="32" t="s">
        <v>15</v>
      </c>
      <c r="C18" s="15" t="s">
        <v>45</v>
      </c>
      <c r="D18" s="16">
        <v>5.85</v>
      </c>
      <c r="E18" s="17">
        <v>0.86</v>
      </c>
      <c r="F18" s="17">
        <v>0.86</v>
      </c>
      <c r="G18" s="18">
        <v>0.77</v>
      </c>
    </row>
    <row r="19" spans="1:7" ht="23.25" customHeight="1">
      <c r="A19" s="15"/>
      <c r="B19" s="32" t="s">
        <v>16</v>
      </c>
      <c r="C19" s="15" t="s">
        <v>46</v>
      </c>
      <c r="D19" s="16">
        <v>6</v>
      </c>
      <c r="E19" s="17">
        <v>0.05</v>
      </c>
      <c r="F19" s="17">
        <v>0.06</v>
      </c>
      <c r="G19" s="17">
        <v>0.09</v>
      </c>
    </row>
    <row r="20" spans="1:7" ht="23.25" customHeight="1">
      <c r="A20" s="15"/>
      <c r="B20" s="32" t="s">
        <v>47</v>
      </c>
      <c r="C20" s="15" t="s">
        <v>46</v>
      </c>
      <c r="D20" s="16">
        <v>12</v>
      </c>
      <c r="E20" s="17" t="s">
        <v>48</v>
      </c>
      <c r="F20" s="17" t="s">
        <v>48</v>
      </c>
      <c r="G20" s="17">
        <v>0.49</v>
      </c>
    </row>
    <row r="21" spans="1:7" ht="23.25" customHeight="1">
      <c r="A21" s="15"/>
      <c r="B21" s="32" t="s">
        <v>17</v>
      </c>
      <c r="C21" s="15" t="s">
        <v>12</v>
      </c>
      <c r="D21" s="16">
        <v>0.29</v>
      </c>
      <c r="E21" s="17">
        <v>15.45</v>
      </c>
      <c r="F21" s="17">
        <v>15.45</v>
      </c>
      <c r="G21" s="17" t="s">
        <v>9</v>
      </c>
    </row>
    <row r="22" spans="1:7" ht="23.25" customHeight="1">
      <c r="A22" s="15"/>
      <c r="B22" s="32" t="s">
        <v>49</v>
      </c>
      <c r="C22" s="15" t="s">
        <v>50</v>
      </c>
      <c r="D22" s="16">
        <v>0.36</v>
      </c>
      <c r="E22" s="17" t="s">
        <v>48</v>
      </c>
      <c r="F22" s="17" t="s">
        <v>48</v>
      </c>
      <c r="G22" s="17">
        <v>15.45</v>
      </c>
    </row>
    <row r="23" spans="1:7" ht="23.25" customHeight="1">
      <c r="A23" s="15"/>
      <c r="B23" s="32" t="s">
        <v>189</v>
      </c>
      <c r="C23" s="15" t="s">
        <v>51</v>
      </c>
      <c r="D23" s="16">
        <v>7.15</v>
      </c>
      <c r="E23" s="17">
        <v>0.4</v>
      </c>
      <c r="F23" s="17">
        <v>0.4</v>
      </c>
      <c r="G23" s="17">
        <v>0.4</v>
      </c>
    </row>
    <row r="24" spans="1:7" ht="23.25" customHeight="1">
      <c r="A24" s="15" t="s">
        <v>180</v>
      </c>
      <c r="B24" s="32" t="s">
        <v>18</v>
      </c>
      <c r="C24" s="15" t="s">
        <v>20</v>
      </c>
      <c r="D24" s="16">
        <v>0.5</v>
      </c>
      <c r="E24" s="17">
        <v>2.6</v>
      </c>
      <c r="F24" s="17">
        <v>2.6</v>
      </c>
      <c r="G24" s="17">
        <v>1.8</v>
      </c>
    </row>
    <row r="25" spans="1:7" ht="23.25" customHeight="1">
      <c r="A25" s="15"/>
      <c r="B25" s="32" t="s">
        <v>52</v>
      </c>
      <c r="C25" s="15" t="s">
        <v>53</v>
      </c>
      <c r="D25" s="16">
        <v>0.7</v>
      </c>
      <c r="E25" s="17">
        <v>25.75</v>
      </c>
      <c r="F25" s="17" t="s">
        <v>54</v>
      </c>
      <c r="G25" s="17" t="s">
        <v>54</v>
      </c>
    </row>
    <row r="26" spans="1:7" ht="23.25" customHeight="1">
      <c r="A26" s="15"/>
      <c r="B26" s="32" t="s">
        <v>55</v>
      </c>
      <c r="C26" s="15" t="s">
        <v>53</v>
      </c>
      <c r="D26" s="16">
        <v>1</v>
      </c>
      <c r="E26" s="17" t="s">
        <v>54</v>
      </c>
      <c r="F26" s="17">
        <v>25.75</v>
      </c>
      <c r="G26" s="17" t="s">
        <v>54</v>
      </c>
    </row>
    <row r="27" spans="1:7" ht="23.25" customHeight="1">
      <c r="A27" s="15"/>
      <c r="B27" s="32" t="s">
        <v>56</v>
      </c>
      <c r="C27" s="15" t="s">
        <v>53</v>
      </c>
      <c r="D27" s="16">
        <v>1.5</v>
      </c>
      <c r="E27" s="17" t="s">
        <v>54</v>
      </c>
      <c r="F27" s="17" t="s">
        <v>54</v>
      </c>
      <c r="G27" s="17">
        <v>25.75</v>
      </c>
    </row>
    <row r="28" spans="1:7" ht="23.25" customHeight="1">
      <c r="A28" s="15"/>
      <c r="B28" s="32" t="s">
        <v>24</v>
      </c>
      <c r="C28" s="15" t="s">
        <v>57</v>
      </c>
      <c r="D28" s="16">
        <v>1</v>
      </c>
      <c r="E28" s="17">
        <v>0.922</v>
      </c>
      <c r="F28" s="17">
        <v>0.963</v>
      </c>
      <c r="G28" s="17">
        <v>1.686</v>
      </c>
    </row>
    <row r="29" spans="1:7" ht="18.75" customHeight="1">
      <c r="A29" s="13" t="s">
        <v>26</v>
      </c>
      <c r="B29" s="58" t="s">
        <v>58</v>
      </c>
      <c r="C29" s="13" t="s">
        <v>28</v>
      </c>
      <c r="D29" s="20">
        <v>75.97</v>
      </c>
      <c r="E29" s="12" t="s">
        <v>9</v>
      </c>
      <c r="F29" s="12" t="s">
        <v>9</v>
      </c>
      <c r="G29" s="21">
        <v>0.06</v>
      </c>
    </row>
    <row r="30" spans="1:7" ht="18.75" customHeight="1">
      <c r="A30" s="9" t="s">
        <v>59</v>
      </c>
      <c r="B30" s="59" t="s">
        <v>27</v>
      </c>
      <c r="C30" s="9" t="s">
        <v>28</v>
      </c>
      <c r="D30" s="23">
        <v>94.24</v>
      </c>
      <c r="E30" s="24">
        <v>0.5</v>
      </c>
      <c r="F30" s="24">
        <v>0.5</v>
      </c>
      <c r="G30" s="25">
        <v>0.4</v>
      </c>
    </row>
  </sheetData>
  <mergeCells count="12">
    <mergeCell ref="A1:G1"/>
    <mergeCell ref="A3:D3"/>
    <mergeCell ref="A4:D5"/>
    <mergeCell ref="E4:G4"/>
    <mergeCell ref="A6:D6"/>
    <mergeCell ref="B7:D7"/>
    <mergeCell ref="B8:D8"/>
    <mergeCell ref="B9:D9"/>
    <mergeCell ref="B10:D10"/>
    <mergeCell ref="B11:D11"/>
    <mergeCell ref="A12:B12"/>
    <mergeCell ref="E12:G12"/>
  </mergeCells>
  <printOptions/>
  <pageMargins left="0.83" right="0.34" top="0.91" bottom="0.72" header="0.6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22">
      <selection activeCell="G6" sqref="G6"/>
    </sheetView>
  </sheetViews>
  <sheetFormatPr defaultColWidth="9.00390625" defaultRowHeight="14.25"/>
  <cols>
    <col min="1" max="1" width="4.375" style="0" customWidth="1"/>
    <col min="2" max="2" width="19.625" style="0" customWidth="1"/>
    <col min="3" max="3" width="4.125" style="0" customWidth="1"/>
    <col min="4" max="4" width="10.375" style="0" customWidth="1"/>
    <col min="5" max="5" width="19.25390625" style="0" customWidth="1"/>
    <col min="6" max="6" width="10.75390625" style="0" customWidth="1"/>
    <col min="7" max="7" width="10.375" style="0" customWidth="1"/>
  </cols>
  <sheetData>
    <row r="1" spans="1:7" s="66" customFormat="1" ht="22.5" customHeight="1">
      <c r="A1" s="67" t="s">
        <v>190</v>
      </c>
      <c r="B1" s="67"/>
      <c r="C1" s="67"/>
      <c r="D1" s="67"/>
      <c r="E1" s="67"/>
      <c r="F1" s="103" t="s">
        <v>205</v>
      </c>
      <c r="G1" s="103"/>
    </row>
    <row r="2" spans="1:7" ht="30.75" customHeight="1">
      <c r="A2" s="86" t="s">
        <v>63</v>
      </c>
      <c r="B2" s="86"/>
      <c r="C2" s="86"/>
      <c r="D2" s="86"/>
      <c r="E2" s="1" t="s">
        <v>64</v>
      </c>
      <c r="F2" s="1" t="s">
        <v>65</v>
      </c>
      <c r="G2" s="1" t="s">
        <v>66</v>
      </c>
    </row>
    <row r="3" spans="1:7" ht="18.75" customHeight="1">
      <c r="A3" s="86" t="s">
        <v>67</v>
      </c>
      <c r="B3" s="86"/>
      <c r="C3" s="86"/>
      <c r="D3" s="86"/>
      <c r="E3" s="101" t="s">
        <v>196</v>
      </c>
      <c r="F3" s="101"/>
      <c r="G3" s="102"/>
    </row>
    <row r="4" spans="1:7" ht="18.75" customHeight="1">
      <c r="A4" s="86"/>
      <c r="B4" s="86"/>
      <c r="C4" s="86"/>
      <c r="D4" s="86"/>
      <c r="E4" s="2">
        <v>32</v>
      </c>
      <c r="F4" s="2">
        <v>40</v>
      </c>
      <c r="G4" s="26">
        <v>50</v>
      </c>
    </row>
    <row r="5" spans="1:7" ht="26.25" customHeight="1">
      <c r="A5" s="104" t="s">
        <v>34</v>
      </c>
      <c r="B5" s="86"/>
      <c r="C5" s="86"/>
      <c r="D5" s="86"/>
      <c r="E5" s="27">
        <v>567.27</v>
      </c>
      <c r="F5" s="27">
        <f>F6+F7+F8+F9+F10</f>
        <v>768.0109234160001</v>
      </c>
      <c r="G5" s="62">
        <f>G6+G7+G8+G9+G10</f>
        <v>840.6947145040001</v>
      </c>
    </row>
    <row r="6" spans="1:7" ht="21" customHeight="1">
      <c r="A6" s="13" t="s">
        <v>69</v>
      </c>
      <c r="B6" s="90" t="s">
        <v>177</v>
      </c>
      <c r="C6" s="86"/>
      <c r="D6" s="86"/>
      <c r="E6" s="5">
        <f>D12*E12</f>
        <v>260.49624000000006</v>
      </c>
      <c r="F6" s="5">
        <f>D12*F12</f>
        <v>332.09969000000007</v>
      </c>
      <c r="G6" s="63">
        <f>D12*G12</f>
        <v>354.63311000000004</v>
      </c>
    </row>
    <row r="7" spans="1:7" ht="21" customHeight="1">
      <c r="A7" s="15" t="s">
        <v>1</v>
      </c>
      <c r="B7" s="90" t="s">
        <v>71</v>
      </c>
      <c r="C7" s="86"/>
      <c r="D7" s="86"/>
      <c r="E7" s="5">
        <f>D14*E14+D16*E16+D17*E17+D18*E18+D19*E19+D20*E20+D23*E23+D24*E24+D25*E25+D28*E28</f>
        <v>90.931</v>
      </c>
      <c r="F7" s="5">
        <v>138.75</v>
      </c>
      <c r="G7" s="63">
        <v>173.89</v>
      </c>
    </row>
    <row r="8" spans="1:7" ht="21" customHeight="1">
      <c r="A8" s="15"/>
      <c r="B8" s="90" t="s">
        <v>72</v>
      </c>
      <c r="C8" s="86"/>
      <c r="D8" s="86"/>
      <c r="E8" s="5">
        <f>D29*E29+D30*E30</f>
        <v>42.2542</v>
      </c>
      <c r="F8" s="5">
        <v>75.85</v>
      </c>
      <c r="G8" s="63">
        <f>D29*G29+D30*G30</f>
        <v>75.8441</v>
      </c>
    </row>
    <row r="9" spans="1:7" ht="21" customHeight="1">
      <c r="A9" s="15" t="s">
        <v>0</v>
      </c>
      <c r="B9" s="90" t="s">
        <v>73</v>
      </c>
      <c r="C9" s="86"/>
      <c r="D9" s="86"/>
      <c r="E9" s="5">
        <f>E6*0.3964</f>
        <v>103.26070953600002</v>
      </c>
      <c r="F9" s="5">
        <f>F6*0.3964</f>
        <v>131.64431711600002</v>
      </c>
      <c r="G9" s="63">
        <f>G6*0.3964</f>
        <v>140.57656480400001</v>
      </c>
    </row>
    <row r="10" spans="1:7" ht="21" customHeight="1">
      <c r="A10" s="9"/>
      <c r="B10" s="90" t="s">
        <v>74</v>
      </c>
      <c r="C10" s="86"/>
      <c r="D10" s="86"/>
      <c r="E10" s="5">
        <f>E6*0.27</f>
        <v>70.33398480000002</v>
      </c>
      <c r="F10" s="5">
        <f>F6*0.27</f>
        <v>89.66691630000003</v>
      </c>
      <c r="G10" s="63">
        <f>G6*0.27</f>
        <v>95.75093970000002</v>
      </c>
    </row>
    <row r="11" spans="1:7" ht="14.25">
      <c r="A11" s="100" t="s">
        <v>179</v>
      </c>
      <c r="B11" s="86"/>
      <c r="C11" s="2" t="s">
        <v>76</v>
      </c>
      <c r="D11" s="10" t="s">
        <v>77</v>
      </c>
      <c r="E11" s="86"/>
      <c r="F11" s="86"/>
      <c r="G11" s="26"/>
    </row>
    <row r="12" spans="1:7" ht="19.5" customHeight="1">
      <c r="A12" s="10" t="s">
        <v>78</v>
      </c>
      <c r="B12" s="2" t="s">
        <v>79</v>
      </c>
      <c r="C12" s="2" t="s">
        <v>80</v>
      </c>
      <c r="D12" s="2">
        <v>41.27</v>
      </c>
      <c r="E12" s="28">
        <v>6.312</v>
      </c>
      <c r="F12" s="29">
        <v>8.047</v>
      </c>
      <c r="G12" s="26">
        <v>8.593</v>
      </c>
    </row>
    <row r="13" spans="1:7" ht="27.75" customHeight="1">
      <c r="A13" s="13"/>
      <c r="B13" s="30" t="s">
        <v>195</v>
      </c>
      <c r="C13" s="13" t="s">
        <v>81</v>
      </c>
      <c r="D13" s="13" t="s">
        <v>82</v>
      </c>
      <c r="E13" s="14">
        <v>-103</v>
      </c>
      <c r="F13" s="14">
        <v>-103</v>
      </c>
      <c r="G13" s="14">
        <v>-103</v>
      </c>
    </row>
    <row r="14" spans="1:7" ht="27" customHeight="1">
      <c r="A14" s="15"/>
      <c r="B14" s="32" t="s">
        <v>192</v>
      </c>
      <c r="C14" s="15" t="s">
        <v>83</v>
      </c>
      <c r="D14" s="16">
        <v>0.25</v>
      </c>
      <c r="E14" s="17">
        <v>15.45</v>
      </c>
      <c r="F14" s="17" t="s">
        <v>82</v>
      </c>
      <c r="G14" s="70" t="s">
        <v>82</v>
      </c>
    </row>
    <row r="15" spans="1:7" ht="28.5" customHeight="1">
      <c r="A15" s="15"/>
      <c r="B15" s="32" t="s">
        <v>193</v>
      </c>
      <c r="C15" s="15" t="s">
        <v>83</v>
      </c>
      <c r="D15" s="16">
        <v>0.5</v>
      </c>
      <c r="E15" s="18" t="s">
        <v>82</v>
      </c>
      <c r="F15" s="18">
        <v>15.45</v>
      </c>
      <c r="G15" s="71">
        <v>15.45</v>
      </c>
    </row>
    <row r="16" spans="1:7" ht="21" customHeight="1">
      <c r="A16" s="15" t="s">
        <v>84</v>
      </c>
      <c r="B16" s="32" t="s">
        <v>85</v>
      </c>
      <c r="C16" s="15" t="s">
        <v>86</v>
      </c>
      <c r="D16" s="16">
        <v>5940</v>
      </c>
      <c r="E16" s="17">
        <v>0.001</v>
      </c>
      <c r="F16" s="17">
        <v>0.002</v>
      </c>
      <c r="G16" s="70">
        <v>0.002</v>
      </c>
    </row>
    <row r="17" spans="1:7" ht="21" customHeight="1">
      <c r="A17" s="15"/>
      <c r="B17" s="32" t="s">
        <v>87</v>
      </c>
      <c r="C17" s="15" t="s">
        <v>88</v>
      </c>
      <c r="D17" s="16">
        <v>5.85</v>
      </c>
      <c r="E17" s="17">
        <v>0.77</v>
      </c>
      <c r="F17" s="17">
        <v>1.28</v>
      </c>
      <c r="G17" s="71">
        <v>1.28</v>
      </c>
    </row>
    <row r="18" spans="1:7" ht="21" customHeight="1">
      <c r="A18" s="15"/>
      <c r="B18" s="32" t="s">
        <v>89</v>
      </c>
      <c r="C18" s="15" t="s">
        <v>88</v>
      </c>
      <c r="D18" s="16">
        <v>6</v>
      </c>
      <c r="E18" s="17">
        <v>0.12</v>
      </c>
      <c r="F18" s="18">
        <v>0.13</v>
      </c>
      <c r="G18" s="71">
        <v>0.17</v>
      </c>
    </row>
    <row r="19" spans="1:7" ht="21" customHeight="1">
      <c r="A19" s="15"/>
      <c r="B19" s="32" t="s">
        <v>90</v>
      </c>
      <c r="C19" s="15" t="s">
        <v>88</v>
      </c>
      <c r="D19" s="16">
        <v>12</v>
      </c>
      <c r="E19" s="17">
        <v>0.62</v>
      </c>
      <c r="F19" s="17">
        <v>0.54</v>
      </c>
      <c r="G19" s="71">
        <v>0.72</v>
      </c>
    </row>
    <row r="20" spans="1:7" ht="21" customHeight="1">
      <c r="A20" s="15"/>
      <c r="B20" s="32" t="s">
        <v>92</v>
      </c>
      <c r="C20" s="15" t="s">
        <v>83</v>
      </c>
      <c r="D20" s="16">
        <v>0.4</v>
      </c>
      <c r="E20" s="17">
        <v>15.45</v>
      </c>
      <c r="F20" s="17" t="s">
        <v>82</v>
      </c>
      <c r="G20" s="70" t="s">
        <v>82</v>
      </c>
    </row>
    <row r="21" spans="1:7" ht="21" customHeight="1">
      <c r="A21" s="15"/>
      <c r="B21" s="32" t="s">
        <v>93</v>
      </c>
      <c r="C21" s="15" t="s">
        <v>83</v>
      </c>
      <c r="D21" s="16">
        <v>0.8</v>
      </c>
      <c r="E21" s="17" t="s">
        <v>82</v>
      </c>
      <c r="F21" s="17">
        <v>15.45</v>
      </c>
      <c r="G21" s="70" t="s">
        <v>82</v>
      </c>
    </row>
    <row r="22" spans="1:7" ht="21" customHeight="1">
      <c r="A22" s="15"/>
      <c r="B22" s="32" t="s">
        <v>94</v>
      </c>
      <c r="C22" s="15" t="s">
        <v>83</v>
      </c>
      <c r="D22" s="16">
        <v>0.9</v>
      </c>
      <c r="E22" s="17" t="s">
        <v>82</v>
      </c>
      <c r="F22" s="17" t="s">
        <v>82</v>
      </c>
      <c r="G22" s="70">
        <v>15.45</v>
      </c>
    </row>
    <row r="23" spans="1:7" ht="21" customHeight="1">
      <c r="A23" s="15" t="s">
        <v>180</v>
      </c>
      <c r="B23" s="32" t="s">
        <v>191</v>
      </c>
      <c r="C23" s="15" t="s">
        <v>88</v>
      </c>
      <c r="D23" s="16">
        <v>7.15</v>
      </c>
      <c r="E23" s="17">
        <v>0.4</v>
      </c>
      <c r="F23" s="17">
        <v>0.4</v>
      </c>
      <c r="G23" s="71">
        <v>0.4</v>
      </c>
    </row>
    <row r="24" spans="1:7" ht="21" customHeight="1">
      <c r="A24" s="15"/>
      <c r="B24" s="32" t="s">
        <v>96</v>
      </c>
      <c r="C24" s="15" t="s">
        <v>97</v>
      </c>
      <c r="D24" s="16">
        <v>0.5</v>
      </c>
      <c r="E24" s="17">
        <v>1.8</v>
      </c>
      <c r="F24" s="17">
        <v>2</v>
      </c>
      <c r="G24" s="71">
        <v>2</v>
      </c>
    </row>
    <row r="25" spans="1:7" ht="21" customHeight="1">
      <c r="A25" s="15"/>
      <c r="B25" s="32" t="s">
        <v>98</v>
      </c>
      <c r="C25" s="15" t="s">
        <v>83</v>
      </c>
      <c r="D25" s="16">
        <v>2.2</v>
      </c>
      <c r="E25" s="17">
        <v>25.75</v>
      </c>
      <c r="F25" s="17" t="s">
        <v>82</v>
      </c>
      <c r="G25" s="70" t="s">
        <v>82</v>
      </c>
    </row>
    <row r="26" spans="1:7" ht="21" customHeight="1">
      <c r="A26" s="15"/>
      <c r="B26" s="32" t="s">
        <v>99</v>
      </c>
      <c r="C26" s="15" t="s">
        <v>83</v>
      </c>
      <c r="D26" s="16">
        <v>3.3</v>
      </c>
      <c r="E26" s="17" t="s">
        <v>82</v>
      </c>
      <c r="F26" s="17">
        <v>25.75</v>
      </c>
      <c r="G26" s="70" t="s">
        <v>82</v>
      </c>
    </row>
    <row r="27" spans="1:7" ht="21" customHeight="1">
      <c r="A27" s="15"/>
      <c r="B27" s="32" t="s">
        <v>100</v>
      </c>
      <c r="C27" s="15" t="s">
        <v>83</v>
      </c>
      <c r="D27" s="16">
        <v>4.5</v>
      </c>
      <c r="E27" s="17" t="s">
        <v>82</v>
      </c>
      <c r="F27" s="17" t="s">
        <v>82</v>
      </c>
      <c r="G27" s="71">
        <v>25.75</v>
      </c>
    </row>
    <row r="28" spans="1:7" ht="21" customHeight="1">
      <c r="A28" s="9"/>
      <c r="B28" s="35" t="s">
        <v>101</v>
      </c>
      <c r="C28" s="9" t="s">
        <v>102</v>
      </c>
      <c r="D28" s="68">
        <v>1</v>
      </c>
      <c r="E28" s="69">
        <v>1.874</v>
      </c>
      <c r="F28" s="60">
        <v>3.178</v>
      </c>
      <c r="G28" s="72">
        <v>3.475</v>
      </c>
    </row>
    <row r="29" spans="1:7" ht="22.5" customHeight="1">
      <c r="A29" s="4" t="s">
        <v>26</v>
      </c>
      <c r="B29" s="30" t="s">
        <v>103</v>
      </c>
      <c r="C29" s="31" t="s">
        <v>104</v>
      </c>
      <c r="D29" s="34">
        <v>75.97</v>
      </c>
      <c r="E29" s="21">
        <v>0.06</v>
      </c>
      <c r="F29" s="21">
        <v>0.13</v>
      </c>
      <c r="G29" s="61">
        <v>0.13</v>
      </c>
    </row>
    <row r="30" spans="1:7" ht="18.75" customHeight="1">
      <c r="A30" s="7" t="s">
        <v>105</v>
      </c>
      <c r="B30" s="35" t="s">
        <v>106</v>
      </c>
      <c r="C30" s="36" t="s">
        <v>104</v>
      </c>
      <c r="D30" s="37">
        <v>94.24</v>
      </c>
      <c r="E30" s="25">
        <v>0.4</v>
      </c>
      <c r="F30" s="25">
        <v>0.7</v>
      </c>
      <c r="G30" s="38">
        <v>0.7</v>
      </c>
    </row>
  </sheetData>
  <mergeCells count="12">
    <mergeCell ref="F1:G1"/>
    <mergeCell ref="E11:F11"/>
    <mergeCell ref="B7:D7"/>
    <mergeCell ref="B8:D8"/>
    <mergeCell ref="B9:D9"/>
    <mergeCell ref="B10:D10"/>
    <mergeCell ref="A5:D5"/>
    <mergeCell ref="B6:D6"/>
    <mergeCell ref="A2:D2"/>
    <mergeCell ref="A11:B11"/>
    <mergeCell ref="E3:G3"/>
    <mergeCell ref="A3:D4"/>
  </mergeCells>
  <printOptions/>
  <pageMargins left="0.94" right="0.61" top="1" bottom="0.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6" sqref="F6"/>
    </sheetView>
  </sheetViews>
  <sheetFormatPr defaultColWidth="9.00390625" defaultRowHeight="14.25"/>
  <cols>
    <col min="1" max="1" width="6.125" style="0" customWidth="1"/>
    <col min="2" max="2" width="27.00390625" style="0" customWidth="1"/>
    <col min="3" max="3" width="6.25390625" style="0" customWidth="1"/>
    <col min="5" max="5" width="16.25390625" style="0" customWidth="1"/>
    <col min="6" max="6" width="15.00390625" style="0" customWidth="1"/>
  </cols>
  <sheetData>
    <row r="1" spans="1:6" s="66" customFormat="1" ht="18.75" customHeight="1">
      <c r="A1" s="67" t="s">
        <v>203</v>
      </c>
      <c r="B1" s="67"/>
      <c r="C1" s="67"/>
      <c r="D1" s="67"/>
      <c r="E1" s="67"/>
      <c r="F1" s="67" t="s">
        <v>204</v>
      </c>
    </row>
    <row r="2" spans="1:6" ht="24" customHeight="1">
      <c r="A2" s="87" t="s">
        <v>63</v>
      </c>
      <c r="B2" s="89"/>
      <c r="C2" s="89"/>
      <c r="D2" s="90"/>
      <c r="E2" s="1" t="s">
        <v>107</v>
      </c>
      <c r="F2" s="1" t="s">
        <v>108</v>
      </c>
    </row>
    <row r="3" spans="1:6" ht="16.5" customHeight="1">
      <c r="A3" s="86" t="s">
        <v>67</v>
      </c>
      <c r="B3" s="86"/>
      <c r="C3" s="86"/>
      <c r="D3" s="86"/>
      <c r="E3" s="101" t="s">
        <v>196</v>
      </c>
      <c r="F3" s="105"/>
    </row>
    <row r="4" spans="1:6" ht="16.5" customHeight="1">
      <c r="A4" s="86"/>
      <c r="B4" s="86"/>
      <c r="C4" s="86"/>
      <c r="D4" s="86"/>
      <c r="E4" s="2">
        <v>65</v>
      </c>
      <c r="F4" s="2">
        <v>80</v>
      </c>
    </row>
    <row r="5" spans="1:6" ht="22.5" customHeight="1">
      <c r="A5" s="86" t="s">
        <v>68</v>
      </c>
      <c r="B5" s="86"/>
      <c r="C5" s="86"/>
      <c r="D5" s="86"/>
      <c r="E5" s="27">
        <f>E6+E7+E8+E9+E10</f>
        <v>1817.1955977840003</v>
      </c>
      <c r="F5" s="27">
        <v>2525.79</v>
      </c>
    </row>
    <row r="6" spans="1:6" ht="22.5" customHeight="1">
      <c r="A6" s="10" t="s">
        <v>69</v>
      </c>
      <c r="B6" s="86" t="s">
        <v>70</v>
      </c>
      <c r="C6" s="86"/>
      <c r="D6" s="86"/>
      <c r="E6" s="5">
        <f>D12*E12</f>
        <v>664.5708100000002</v>
      </c>
      <c r="F6" s="5">
        <f>D12*F12</f>
        <v>987.34348</v>
      </c>
    </row>
    <row r="7" spans="1:6" ht="22.5" customHeight="1">
      <c r="A7" s="10" t="s">
        <v>1</v>
      </c>
      <c r="B7" s="86" t="s">
        <v>71</v>
      </c>
      <c r="C7" s="86"/>
      <c r="D7" s="86"/>
      <c r="E7" s="5">
        <f>D14*E14+D16*E16+D18*E18+D23*E23+D24*E24+D25*E25+D26*E26+D27*E27+D28*E28</f>
        <v>602.1574</v>
      </c>
      <c r="F7" s="5">
        <f>D15*F15+D17*F17+D19*F19+D23*F23+D24*F24+D25*F25+D26*F26+D27*F27+D28*F28</f>
        <v>769.9489</v>
      </c>
    </row>
    <row r="8" spans="1:6" ht="22.5" customHeight="1">
      <c r="A8" s="10"/>
      <c r="B8" s="86" t="s">
        <v>72</v>
      </c>
      <c r="C8" s="86"/>
      <c r="D8" s="86"/>
      <c r="E8" s="5">
        <f>D29*E29+D30*E30+D31*E31</f>
        <v>107.5974</v>
      </c>
      <c r="F8" s="5">
        <f>D29*F29+D30*F30+D31*F31</f>
        <v>110.6362</v>
      </c>
    </row>
    <row r="9" spans="1:6" ht="22.5" customHeight="1">
      <c r="A9" s="10" t="s">
        <v>0</v>
      </c>
      <c r="B9" s="86" t="s">
        <v>73</v>
      </c>
      <c r="C9" s="86"/>
      <c r="D9" s="86"/>
      <c r="E9" s="5">
        <f>E6*0.3964</f>
        <v>263.43586908400005</v>
      </c>
      <c r="F9" s="5">
        <f>F6*0.3964</f>
        <v>391.382955472</v>
      </c>
    </row>
    <row r="10" spans="1:6" ht="22.5" customHeight="1">
      <c r="A10" s="10"/>
      <c r="B10" s="86" t="s">
        <v>74</v>
      </c>
      <c r="C10" s="86"/>
      <c r="D10" s="86"/>
      <c r="E10" s="5">
        <f>E6*0.27</f>
        <v>179.43411870000006</v>
      </c>
      <c r="F10" s="5">
        <f>F6*0.27</f>
        <v>266.5827396</v>
      </c>
    </row>
    <row r="11" spans="1:6" ht="27">
      <c r="A11" s="86" t="s">
        <v>75</v>
      </c>
      <c r="B11" s="86"/>
      <c r="C11" s="2" t="s">
        <v>76</v>
      </c>
      <c r="D11" s="10" t="s">
        <v>77</v>
      </c>
      <c r="E11" s="86"/>
      <c r="F11" s="86"/>
    </row>
    <row r="12" spans="1:6" ht="26.25" customHeight="1">
      <c r="A12" s="13" t="s">
        <v>78</v>
      </c>
      <c r="B12" s="11" t="s">
        <v>79</v>
      </c>
      <c r="C12" s="2" t="s">
        <v>80</v>
      </c>
      <c r="D12" s="2">
        <v>41.27</v>
      </c>
      <c r="E12" s="28">
        <v>16.103</v>
      </c>
      <c r="F12" s="28">
        <v>23.924</v>
      </c>
    </row>
    <row r="13" spans="1:6" ht="17.25" customHeight="1">
      <c r="A13" s="13"/>
      <c r="B13" s="39" t="s">
        <v>195</v>
      </c>
      <c r="C13" s="31" t="s">
        <v>81</v>
      </c>
      <c r="D13" s="13" t="s">
        <v>82</v>
      </c>
      <c r="E13" s="14">
        <v>-103</v>
      </c>
      <c r="F13" s="14">
        <v>-103</v>
      </c>
    </row>
    <row r="14" spans="1:6" ht="17.25" customHeight="1">
      <c r="A14" s="15"/>
      <c r="B14" s="40" t="s">
        <v>109</v>
      </c>
      <c r="C14" s="33" t="s">
        <v>83</v>
      </c>
      <c r="D14" s="16">
        <v>19</v>
      </c>
      <c r="E14" s="17">
        <v>25.75</v>
      </c>
      <c r="F14" s="17" t="s">
        <v>82</v>
      </c>
    </row>
    <row r="15" spans="1:6" ht="17.25" customHeight="1">
      <c r="A15" s="15"/>
      <c r="B15" s="40" t="s">
        <v>110</v>
      </c>
      <c r="C15" s="33" t="s">
        <v>83</v>
      </c>
      <c r="D15" s="16">
        <v>25</v>
      </c>
      <c r="E15" s="18" t="s">
        <v>82</v>
      </c>
      <c r="F15" s="18">
        <v>25.75</v>
      </c>
    </row>
    <row r="16" spans="1:6" ht="17.25" customHeight="1">
      <c r="A16" s="15" t="s">
        <v>84</v>
      </c>
      <c r="B16" s="40" t="s">
        <v>111</v>
      </c>
      <c r="C16" s="33" t="s">
        <v>86</v>
      </c>
      <c r="D16" s="16">
        <v>1.8</v>
      </c>
      <c r="E16" s="17">
        <v>15.45</v>
      </c>
      <c r="F16" s="17" t="s">
        <v>82</v>
      </c>
    </row>
    <row r="17" spans="1:6" ht="17.25" customHeight="1">
      <c r="A17" s="15"/>
      <c r="B17" s="40" t="s">
        <v>112</v>
      </c>
      <c r="C17" s="33" t="s">
        <v>88</v>
      </c>
      <c r="D17" s="16">
        <v>2.3</v>
      </c>
      <c r="E17" s="17" t="s">
        <v>82</v>
      </c>
      <c r="F17" s="17">
        <v>15.45</v>
      </c>
    </row>
    <row r="18" spans="1:6" ht="17.25" customHeight="1">
      <c r="A18" s="15"/>
      <c r="B18" s="40" t="s">
        <v>113</v>
      </c>
      <c r="C18" s="33" t="s">
        <v>88</v>
      </c>
      <c r="D18" s="16">
        <v>0.7</v>
      </c>
      <c r="E18" s="17">
        <v>15.45</v>
      </c>
      <c r="F18" s="18" t="s">
        <v>82</v>
      </c>
    </row>
    <row r="19" spans="1:6" ht="17.25" customHeight="1">
      <c r="A19" s="15"/>
      <c r="B19" s="40" t="s">
        <v>114</v>
      </c>
      <c r="C19" s="33" t="s">
        <v>88</v>
      </c>
      <c r="D19" s="16">
        <v>0.81</v>
      </c>
      <c r="E19" s="17" t="s">
        <v>82</v>
      </c>
      <c r="F19" s="17">
        <v>15.45</v>
      </c>
    </row>
    <row r="20" spans="1:6" ht="17.25" customHeight="1">
      <c r="A20" s="15" t="s">
        <v>91</v>
      </c>
      <c r="B20" s="40" t="s">
        <v>115</v>
      </c>
      <c r="C20" s="33" t="s">
        <v>83</v>
      </c>
      <c r="D20" s="16">
        <v>0.89</v>
      </c>
      <c r="E20" s="17" t="s">
        <v>82</v>
      </c>
      <c r="F20" s="17" t="s">
        <v>82</v>
      </c>
    </row>
    <row r="21" spans="1:6" ht="17.25" customHeight="1">
      <c r="A21" s="15"/>
      <c r="B21" s="40" t="s">
        <v>116</v>
      </c>
      <c r="C21" s="33" t="s">
        <v>83</v>
      </c>
      <c r="D21" s="16">
        <v>1</v>
      </c>
      <c r="E21" s="17" t="s">
        <v>82</v>
      </c>
      <c r="F21" s="17"/>
    </row>
    <row r="22" spans="1:6" ht="17.25" customHeight="1">
      <c r="A22" s="15"/>
      <c r="B22" s="40" t="s">
        <v>117</v>
      </c>
      <c r="C22" s="33" t="s">
        <v>83</v>
      </c>
      <c r="D22" s="16">
        <v>1.1</v>
      </c>
      <c r="E22" s="17" t="s">
        <v>82</v>
      </c>
      <c r="F22" s="17"/>
    </row>
    <row r="23" spans="1:6" ht="17.25" customHeight="1">
      <c r="A23" s="15"/>
      <c r="B23" s="40" t="s">
        <v>118</v>
      </c>
      <c r="C23" s="33" t="s">
        <v>88</v>
      </c>
      <c r="D23" s="16">
        <v>7.94</v>
      </c>
      <c r="E23" s="17">
        <v>4.31</v>
      </c>
      <c r="F23" s="17">
        <v>4.31</v>
      </c>
    </row>
    <row r="24" spans="1:6" ht="17.25" customHeight="1">
      <c r="A24" s="15"/>
      <c r="B24" s="40" t="s">
        <v>119</v>
      </c>
      <c r="C24" s="33" t="s">
        <v>88</v>
      </c>
      <c r="D24" s="16">
        <v>5.85</v>
      </c>
      <c r="E24" s="17">
        <v>1.36</v>
      </c>
      <c r="F24" s="17">
        <v>1.36</v>
      </c>
    </row>
    <row r="25" spans="1:6" ht="17.25" customHeight="1">
      <c r="A25" s="15"/>
      <c r="B25" s="40" t="s">
        <v>89</v>
      </c>
      <c r="C25" s="33" t="s">
        <v>88</v>
      </c>
      <c r="D25" s="16">
        <v>6</v>
      </c>
      <c r="E25" s="17">
        <v>2.06</v>
      </c>
      <c r="F25" s="17">
        <v>2.38</v>
      </c>
    </row>
    <row r="26" spans="1:6" ht="17.25" customHeight="1">
      <c r="A26" s="15"/>
      <c r="B26" s="40" t="s">
        <v>199</v>
      </c>
      <c r="C26" s="33" t="s">
        <v>88</v>
      </c>
      <c r="D26" s="16">
        <v>7.15</v>
      </c>
      <c r="E26" s="17">
        <v>0.4</v>
      </c>
      <c r="F26" s="17">
        <v>0.4</v>
      </c>
    </row>
    <row r="27" spans="1:6" ht="17.25" customHeight="1">
      <c r="A27" s="15"/>
      <c r="B27" s="40" t="s">
        <v>90</v>
      </c>
      <c r="C27" s="33" t="s">
        <v>97</v>
      </c>
      <c r="D27" s="16">
        <v>12</v>
      </c>
      <c r="E27" s="17">
        <v>0.88</v>
      </c>
      <c r="F27" s="17">
        <v>1</v>
      </c>
    </row>
    <row r="28" spans="1:6" ht="17.25" customHeight="1">
      <c r="A28" s="15"/>
      <c r="B28" s="40" t="s">
        <v>101</v>
      </c>
      <c r="C28" s="33" t="s">
        <v>102</v>
      </c>
      <c r="D28" s="16">
        <v>1</v>
      </c>
      <c r="E28" s="17">
        <v>6.325</v>
      </c>
      <c r="F28" s="18">
        <v>6.832</v>
      </c>
    </row>
    <row r="29" spans="1:6" ht="17.25" customHeight="1">
      <c r="A29" s="13" t="s">
        <v>26</v>
      </c>
      <c r="B29" s="39" t="s">
        <v>106</v>
      </c>
      <c r="C29" s="31" t="s">
        <v>104</v>
      </c>
      <c r="D29" s="41">
        <v>94.24</v>
      </c>
      <c r="E29" s="12">
        <v>0.71</v>
      </c>
      <c r="F29" s="12">
        <v>0.71</v>
      </c>
    </row>
    <row r="30" spans="1:6" ht="17.25" customHeight="1">
      <c r="A30" s="15"/>
      <c r="B30" s="40" t="s">
        <v>103</v>
      </c>
      <c r="C30" s="33" t="s">
        <v>104</v>
      </c>
      <c r="D30" s="42">
        <v>75.97</v>
      </c>
      <c r="E30" s="22">
        <v>0.3</v>
      </c>
      <c r="F30" s="22">
        <v>0.34</v>
      </c>
    </row>
    <row r="31" spans="1:6" ht="17.25" customHeight="1">
      <c r="A31" s="9" t="s">
        <v>105</v>
      </c>
      <c r="B31" s="43" t="s">
        <v>120</v>
      </c>
      <c r="C31" s="36" t="s">
        <v>104</v>
      </c>
      <c r="D31" s="44">
        <v>44.74</v>
      </c>
      <c r="E31" s="24">
        <v>0.4</v>
      </c>
      <c r="F31" s="24">
        <v>0.4</v>
      </c>
    </row>
  </sheetData>
  <mergeCells count="11">
    <mergeCell ref="A5:D5"/>
    <mergeCell ref="B6:D6"/>
    <mergeCell ref="A2:D2"/>
    <mergeCell ref="A11:B11"/>
    <mergeCell ref="E11:F11"/>
    <mergeCell ref="E3:F3"/>
    <mergeCell ref="B7:D7"/>
    <mergeCell ref="B8:D8"/>
    <mergeCell ref="B9:D9"/>
    <mergeCell ref="B10:D10"/>
    <mergeCell ref="A3:D4"/>
  </mergeCells>
  <printOptions/>
  <pageMargins left="0.85" right="0.68" top="1" bottom="1" header="0.5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7" sqref="G7"/>
    </sheetView>
  </sheetViews>
  <sheetFormatPr defaultColWidth="9.00390625" defaultRowHeight="14.25"/>
  <cols>
    <col min="1" max="1" width="4.875" style="0" customWidth="1"/>
    <col min="2" max="2" width="22.375" style="0" customWidth="1"/>
    <col min="3" max="3" width="4.50390625" style="0" customWidth="1"/>
    <col min="4" max="4" width="8.625" style="0" customWidth="1"/>
    <col min="5" max="5" width="10.00390625" style="0" customWidth="1"/>
    <col min="6" max="6" width="9.875" style="0" customWidth="1"/>
    <col min="7" max="7" width="10.875" style="0" customWidth="1"/>
    <col min="8" max="8" width="10.00390625" style="0" customWidth="1"/>
  </cols>
  <sheetData>
    <row r="1" spans="1:8" ht="24" customHeight="1">
      <c r="A1" s="93" t="s">
        <v>165</v>
      </c>
      <c r="B1" s="93"/>
      <c r="C1" s="93"/>
      <c r="D1" s="93"/>
      <c r="E1" s="93"/>
      <c r="F1" s="93"/>
      <c r="G1" s="93"/>
      <c r="H1" s="93"/>
    </row>
    <row r="2" spans="1:8" s="66" customFormat="1" ht="17.25" customHeight="1">
      <c r="A2" s="65" t="s">
        <v>181</v>
      </c>
      <c r="B2" s="65"/>
      <c r="C2" s="65"/>
      <c r="D2" s="65"/>
      <c r="E2" s="65"/>
      <c r="F2" s="65"/>
      <c r="G2" s="73" t="s">
        <v>21</v>
      </c>
      <c r="H2" s="73"/>
    </row>
    <row r="3" spans="1:8" ht="18.75" customHeight="1">
      <c r="A3" s="87" t="s">
        <v>63</v>
      </c>
      <c r="B3" s="89"/>
      <c r="C3" s="89"/>
      <c r="D3" s="90"/>
      <c r="E3" s="1" t="s">
        <v>121</v>
      </c>
      <c r="F3" s="1" t="s">
        <v>122</v>
      </c>
      <c r="G3" s="45" t="s">
        <v>123</v>
      </c>
      <c r="H3" s="1" t="s">
        <v>124</v>
      </c>
    </row>
    <row r="4" spans="1:8" ht="21" customHeight="1">
      <c r="A4" s="94" t="s">
        <v>67</v>
      </c>
      <c r="B4" s="91"/>
      <c r="C4" s="91"/>
      <c r="D4" s="92"/>
      <c r="E4" s="101" t="s">
        <v>198</v>
      </c>
      <c r="F4" s="105"/>
      <c r="G4" s="105"/>
      <c r="H4" s="105"/>
    </row>
    <row r="5" spans="1:8" ht="18.75" customHeight="1">
      <c r="A5" s="95"/>
      <c r="B5" s="96"/>
      <c r="C5" s="96"/>
      <c r="D5" s="88"/>
      <c r="E5" s="2">
        <v>15</v>
      </c>
      <c r="F5" s="2">
        <v>20</v>
      </c>
      <c r="G5" s="2">
        <v>25</v>
      </c>
      <c r="H5" s="2">
        <v>32</v>
      </c>
    </row>
    <row r="6" spans="1:8" ht="27" customHeight="1">
      <c r="A6" s="87" t="s">
        <v>68</v>
      </c>
      <c r="B6" s="91"/>
      <c r="C6" s="91"/>
      <c r="D6" s="92"/>
      <c r="E6" s="5">
        <v>423.47</v>
      </c>
      <c r="F6" s="5">
        <f>F7+F8+F9+F10+F11</f>
        <v>473.51965888800004</v>
      </c>
      <c r="G6" s="5">
        <v>606.01</v>
      </c>
      <c r="H6" s="5">
        <v>719.29</v>
      </c>
    </row>
    <row r="7" spans="1:8" ht="18.75" customHeight="1">
      <c r="A7" s="4" t="s">
        <v>69</v>
      </c>
      <c r="B7" s="86" t="s">
        <v>70</v>
      </c>
      <c r="C7" s="86"/>
      <c r="D7" s="86"/>
      <c r="E7" s="5">
        <f>D13*E13</f>
        <v>194.13408</v>
      </c>
      <c r="F7" s="5">
        <f>D13*F13</f>
        <v>207.21667000000002</v>
      </c>
      <c r="G7" s="5">
        <f>D13*G13</f>
        <v>251.00414</v>
      </c>
      <c r="H7" s="5">
        <f>D13*H13</f>
        <v>278.48996000000005</v>
      </c>
    </row>
    <row r="8" spans="1:8" ht="18.75" customHeight="1">
      <c r="A8" s="6" t="s">
        <v>1</v>
      </c>
      <c r="B8" s="86" t="s">
        <v>71</v>
      </c>
      <c r="C8" s="86"/>
      <c r="D8" s="86"/>
      <c r="E8" s="5">
        <f>D15*E15+D16*E16+D18*E18+D19*E19+D20*E20+D23*E23+D24*E24+D27*E27+D31*E31+D32*E32</f>
        <v>66.9855</v>
      </c>
      <c r="F8" s="5">
        <f>D15*F15+D16*F16+D18*F18+D19*F19+D20*F20+D23*F23+D24*F24+D28*F28+D31*F31+D32*F32</f>
        <v>95.2298</v>
      </c>
      <c r="G8" s="5">
        <f>D15*G15+D16*G16+D17*G17+D18*G18+D19*G19+D21*G21+D23*G23+D25*G25+D29*G29+D31*G31+D32*G32</f>
        <v>138.894</v>
      </c>
      <c r="H8" s="5">
        <f>D15*H15+D16*H16+D17*H17+D18*H18+D19*H19+D22*H22+D23*H23+D26*H26+D30*H30+D31*H31+D32*H32</f>
        <v>206.3688</v>
      </c>
    </row>
    <row r="9" spans="1:8" ht="18.75" customHeight="1">
      <c r="A9" s="6"/>
      <c r="B9" s="86" t="s">
        <v>72</v>
      </c>
      <c r="C9" s="86"/>
      <c r="D9" s="86"/>
      <c r="E9" s="5">
        <f>D34*E34</f>
        <v>32.983999999999995</v>
      </c>
      <c r="F9" s="5">
        <f>D34*F34</f>
        <v>32.983999999999995</v>
      </c>
      <c r="G9" s="5">
        <f>D33*G33+D34*G34</f>
        <v>48.85099999999999</v>
      </c>
      <c r="H9" s="5">
        <f>D33*H33+D34*H34</f>
        <v>48.85099999999999</v>
      </c>
    </row>
    <row r="10" spans="1:8" ht="18.75" customHeight="1">
      <c r="A10" s="6" t="s">
        <v>0</v>
      </c>
      <c r="B10" s="86" t="s">
        <v>73</v>
      </c>
      <c r="C10" s="86"/>
      <c r="D10" s="86"/>
      <c r="E10" s="5">
        <f>E7*0.3964</f>
        <v>76.954749312</v>
      </c>
      <c r="F10" s="5">
        <f>F7*0.3964</f>
        <v>82.14068798800001</v>
      </c>
      <c r="G10" s="5">
        <f>G7*0.3964</f>
        <v>99.498041096</v>
      </c>
      <c r="H10" s="5">
        <f>H7*0.3964</f>
        <v>110.39342014400002</v>
      </c>
    </row>
    <row r="11" spans="1:8" ht="18.75" customHeight="1">
      <c r="A11" s="7"/>
      <c r="B11" s="86" t="s">
        <v>74</v>
      </c>
      <c r="C11" s="86"/>
      <c r="D11" s="86"/>
      <c r="E11" s="5">
        <f>E7*0.27</f>
        <v>52.41620160000001</v>
      </c>
      <c r="F11" s="5">
        <f>F7*0.27</f>
        <v>55.948500900000006</v>
      </c>
      <c r="G11" s="5">
        <f>G7*0.27</f>
        <v>67.77111780000001</v>
      </c>
      <c r="H11" s="5">
        <f>H7*0.27</f>
        <v>75.19228920000002</v>
      </c>
    </row>
    <row r="12" spans="1:8" ht="30.75" customHeight="1">
      <c r="A12" s="87" t="s">
        <v>75</v>
      </c>
      <c r="B12" s="88"/>
      <c r="C12" s="8" t="s">
        <v>76</v>
      </c>
      <c r="D12" s="9" t="s">
        <v>77</v>
      </c>
      <c r="E12" s="86" t="s">
        <v>125</v>
      </c>
      <c r="F12" s="105"/>
      <c r="G12" s="105"/>
      <c r="H12" s="105"/>
    </row>
    <row r="13" spans="1:8" ht="26.25" customHeight="1">
      <c r="A13" s="10" t="s">
        <v>78</v>
      </c>
      <c r="B13" s="11" t="s">
        <v>79</v>
      </c>
      <c r="C13" s="11" t="s">
        <v>80</v>
      </c>
      <c r="D13" s="11">
        <v>41.27</v>
      </c>
      <c r="E13" s="28">
        <v>4.704</v>
      </c>
      <c r="F13" s="28">
        <v>5.021</v>
      </c>
      <c r="G13" s="28">
        <v>6.082</v>
      </c>
      <c r="H13" s="28">
        <v>6.748</v>
      </c>
    </row>
    <row r="14" spans="1:8" ht="14.25">
      <c r="A14" s="13"/>
      <c r="B14" s="30" t="s">
        <v>197</v>
      </c>
      <c r="C14" s="13" t="s">
        <v>81</v>
      </c>
      <c r="D14" s="4" t="s">
        <v>82</v>
      </c>
      <c r="E14" s="46">
        <v>-103</v>
      </c>
      <c r="F14" s="46">
        <v>-103</v>
      </c>
      <c r="G14" s="46">
        <v>-103</v>
      </c>
      <c r="H14" s="14">
        <v>-103</v>
      </c>
    </row>
    <row r="15" spans="1:8" ht="18.75" customHeight="1">
      <c r="A15" s="15"/>
      <c r="B15" s="32" t="s">
        <v>85</v>
      </c>
      <c r="C15" s="15" t="s">
        <v>86</v>
      </c>
      <c r="D15" s="47">
        <v>5940</v>
      </c>
      <c r="E15" s="48">
        <v>0.001</v>
      </c>
      <c r="F15" s="17">
        <v>0.001</v>
      </c>
      <c r="G15" s="17">
        <v>0.001</v>
      </c>
      <c r="H15" s="17">
        <v>0.001</v>
      </c>
    </row>
    <row r="16" spans="1:8" ht="18.75" customHeight="1">
      <c r="A16" s="15"/>
      <c r="B16" s="32" t="s">
        <v>87</v>
      </c>
      <c r="C16" s="15" t="s">
        <v>88</v>
      </c>
      <c r="D16" s="47">
        <v>5.85</v>
      </c>
      <c r="E16" s="49">
        <v>0.69</v>
      </c>
      <c r="F16" s="18">
        <v>0.69</v>
      </c>
      <c r="G16" s="19">
        <v>0.9</v>
      </c>
      <c r="H16" s="18">
        <v>0.9</v>
      </c>
    </row>
    <row r="17" spans="1:8" ht="17.25" customHeight="1">
      <c r="A17" s="15"/>
      <c r="B17" s="32" t="s">
        <v>90</v>
      </c>
      <c r="C17" s="15" t="s">
        <v>88</v>
      </c>
      <c r="D17" s="47">
        <v>12</v>
      </c>
      <c r="E17" s="48" t="s">
        <v>175</v>
      </c>
      <c r="F17" s="17" t="s">
        <v>175</v>
      </c>
      <c r="G17" s="18">
        <v>0.49</v>
      </c>
      <c r="H17" s="17">
        <v>0.62</v>
      </c>
    </row>
    <row r="18" spans="1:8" ht="20.25" customHeight="1">
      <c r="A18" s="15"/>
      <c r="B18" s="50" t="s">
        <v>126</v>
      </c>
      <c r="C18" s="15" t="s">
        <v>88</v>
      </c>
      <c r="D18" s="47">
        <v>14.91</v>
      </c>
      <c r="E18" s="48">
        <v>0.75</v>
      </c>
      <c r="F18" s="17">
        <v>0.94</v>
      </c>
      <c r="G18" s="17">
        <v>1.28</v>
      </c>
      <c r="H18" s="17">
        <v>1.62</v>
      </c>
    </row>
    <row r="19" spans="1:8" ht="18" customHeight="1">
      <c r="A19" s="15"/>
      <c r="B19" s="50" t="s">
        <v>127</v>
      </c>
      <c r="C19" s="15" t="s">
        <v>88</v>
      </c>
      <c r="D19" s="47">
        <v>8.16</v>
      </c>
      <c r="E19" s="48">
        <v>0.2</v>
      </c>
      <c r="F19" s="17">
        <v>0.24</v>
      </c>
      <c r="G19" s="17">
        <v>0.32</v>
      </c>
      <c r="H19" s="17">
        <v>0.41</v>
      </c>
    </row>
    <row r="20" spans="1:8" ht="21.75" customHeight="1">
      <c r="A20" s="15" t="s">
        <v>182</v>
      </c>
      <c r="B20" s="32" t="s">
        <v>128</v>
      </c>
      <c r="C20" s="15" t="s">
        <v>83</v>
      </c>
      <c r="D20" s="47">
        <v>0.29</v>
      </c>
      <c r="E20" s="48">
        <v>15.45</v>
      </c>
      <c r="F20" s="17">
        <v>15.45</v>
      </c>
      <c r="G20" s="17" t="s">
        <v>82</v>
      </c>
      <c r="H20" s="17" t="s">
        <v>175</v>
      </c>
    </row>
    <row r="21" spans="1:8" ht="19.5" customHeight="1">
      <c r="A21" s="15"/>
      <c r="B21" s="32" t="s">
        <v>129</v>
      </c>
      <c r="C21" s="15" t="s">
        <v>83</v>
      </c>
      <c r="D21" s="47">
        <v>0.65</v>
      </c>
      <c r="E21" s="48" t="s">
        <v>175</v>
      </c>
      <c r="F21" s="17" t="s">
        <v>82</v>
      </c>
      <c r="G21" s="17">
        <v>15.45</v>
      </c>
      <c r="H21" s="17" t="s">
        <v>82</v>
      </c>
    </row>
    <row r="22" spans="1:8" ht="19.5" customHeight="1">
      <c r="A22" s="15"/>
      <c r="B22" s="32" t="s">
        <v>130</v>
      </c>
      <c r="C22" s="15" t="s">
        <v>83</v>
      </c>
      <c r="D22" s="47">
        <v>0.77</v>
      </c>
      <c r="E22" s="48" t="s">
        <v>82</v>
      </c>
      <c r="F22" s="17" t="s">
        <v>175</v>
      </c>
      <c r="G22" s="17" t="s">
        <v>82</v>
      </c>
      <c r="H22" s="17">
        <v>15.45</v>
      </c>
    </row>
    <row r="23" spans="1:8" ht="16.5" customHeight="1">
      <c r="A23" s="15"/>
      <c r="B23" s="32" t="s">
        <v>188</v>
      </c>
      <c r="C23" s="15" t="s">
        <v>88</v>
      </c>
      <c r="D23" s="47">
        <v>7.15</v>
      </c>
      <c r="E23" s="48">
        <v>0.4</v>
      </c>
      <c r="F23" s="17">
        <v>0.4</v>
      </c>
      <c r="G23" s="17">
        <v>0.4</v>
      </c>
      <c r="H23" s="17">
        <v>0.4</v>
      </c>
    </row>
    <row r="24" spans="1:8" ht="25.5" customHeight="1">
      <c r="A24" s="15"/>
      <c r="B24" s="32" t="s">
        <v>131</v>
      </c>
      <c r="C24" s="15" t="s">
        <v>83</v>
      </c>
      <c r="D24" s="47">
        <v>0.08</v>
      </c>
      <c r="E24" s="48">
        <v>15.45</v>
      </c>
      <c r="F24" s="17">
        <v>15.45</v>
      </c>
      <c r="G24" s="17" t="s">
        <v>175</v>
      </c>
      <c r="H24" s="17" t="s">
        <v>82</v>
      </c>
    </row>
    <row r="25" spans="1:8" ht="22.5" customHeight="1">
      <c r="A25" s="15"/>
      <c r="B25" s="32" t="s">
        <v>132</v>
      </c>
      <c r="C25" s="15" t="s">
        <v>83</v>
      </c>
      <c r="D25" s="47">
        <v>0.11</v>
      </c>
      <c r="E25" s="48" t="s">
        <v>175</v>
      </c>
      <c r="F25" s="17" t="s">
        <v>82</v>
      </c>
      <c r="G25" s="17">
        <v>15.45</v>
      </c>
      <c r="H25" s="17" t="s">
        <v>82</v>
      </c>
    </row>
    <row r="26" spans="1:8" ht="21" customHeight="1">
      <c r="A26" s="15"/>
      <c r="B26" s="32" t="s">
        <v>133</v>
      </c>
      <c r="C26" s="15" t="s">
        <v>83</v>
      </c>
      <c r="D26" s="47">
        <v>0.11</v>
      </c>
      <c r="E26" s="48" t="s">
        <v>175</v>
      </c>
      <c r="F26" s="17" t="s">
        <v>175</v>
      </c>
      <c r="G26" s="17" t="s">
        <v>175</v>
      </c>
      <c r="H26" s="17">
        <v>15.45</v>
      </c>
    </row>
    <row r="27" spans="1:8" ht="20.25" customHeight="1">
      <c r="A27" s="15"/>
      <c r="B27" s="32" t="s">
        <v>134</v>
      </c>
      <c r="C27" s="15" t="s">
        <v>83</v>
      </c>
      <c r="D27" s="47">
        <v>2</v>
      </c>
      <c r="E27" s="48">
        <v>16.48</v>
      </c>
      <c r="F27" s="17" t="s">
        <v>82</v>
      </c>
      <c r="G27" s="17" t="s">
        <v>82</v>
      </c>
      <c r="H27" s="17" t="s">
        <v>82</v>
      </c>
    </row>
    <row r="28" spans="1:8" ht="21.75" customHeight="1">
      <c r="A28" s="15" t="s">
        <v>180</v>
      </c>
      <c r="B28" s="32" t="s">
        <v>135</v>
      </c>
      <c r="C28" s="15" t="s">
        <v>83</v>
      </c>
      <c r="D28" s="47">
        <v>3.5</v>
      </c>
      <c r="E28" s="48" t="s">
        <v>82</v>
      </c>
      <c r="F28" s="17">
        <v>16.48</v>
      </c>
      <c r="G28" s="17" t="s">
        <v>175</v>
      </c>
      <c r="H28" s="17" t="s">
        <v>82</v>
      </c>
    </row>
    <row r="29" spans="1:8" ht="18" customHeight="1">
      <c r="A29" s="15"/>
      <c r="B29" s="32" t="s">
        <v>136</v>
      </c>
      <c r="C29" s="15" t="s">
        <v>83</v>
      </c>
      <c r="D29" s="47">
        <v>5</v>
      </c>
      <c r="E29" s="48" t="s">
        <v>175</v>
      </c>
      <c r="F29" s="17" t="s">
        <v>82</v>
      </c>
      <c r="G29" s="17">
        <v>16.48</v>
      </c>
      <c r="H29" s="17" t="s">
        <v>82</v>
      </c>
    </row>
    <row r="30" spans="1:8" ht="17.25" customHeight="1">
      <c r="A30" s="15"/>
      <c r="B30" s="32" t="s">
        <v>137</v>
      </c>
      <c r="C30" s="15" t="s">
        <v>83</v>
      </c>
      <c r="D30" s="47">
        <v>8.5</v>
      </c>
      <c r="E30" s="48" t="s">
        <v>175</v>
      </c>
      <c r="F30" s="17" t="s">
        <v>175</v>
      </c>
      <c r="G30" s="17" t="s">
        <v>175</v>
      </c>
      <c r="H30" s="17">
        <v>16.48</v>
      </c>
    </row>
    <row r="31" spans="1:8" ht="20.25" customHeight="1">
      <c r="A31" s="15"/>
      <c r="B31" s="32" t="s">
        <v>96</v>
      </c>
      <c r="C31" s="15" t="s">
        <v>97</v>
      </c>
      <c r="D31" s="47">
        <v>0.5</v>
      </c>
      <c r="E31" s="48">
        <v>3</v>
      </c>
      <c r="F31" s="17">
        <v>3</v>
      </c>
      <c r="G31" s="17">
        <v>2</v>
      </c>
      <c r="H31" s="17">
        <v>2</v>
      </c>
    </row>
    <row r="32" spans="1:8" ht="21" customHeight="1">
      <c r="A32" s="15"/>
      <c r="B32" s="32" t="s">
        <v>101</v>
      </c>
      <c r="C32" s="15" t="s">
        <v>102</v>
      </c>
      <c r="D32" s="47">
        <v>1</v>
      </c>
      <c r="E32" s="48">
        <v>1.158</v>
      </c>
      <c r="F32" s="17">
        <v>1.523</v>
      </c>
      <c r="G32" s="17">
        <v>2.111</v>
      </c>
      <c r="H32" s="17">
        <v>2.688</v>
      </c>
    </row>
    <row r="33" spans="1:8" ht="20.25" customHeight="1">
      <c r="A33" s="13" t="s">
        <v>26</v>
      </c>
      <c r="B33" s="30" t="s">
        <v>103</v>
      </c>
      <c r="C33" s="13" t="s">
        <v>104</v>
      </c>
      <c r="D33" s="51">
        <v>75.97</v>
      </c>
      <c r="E33" s="12" t="s">
        <v>82</v>
      </c>
      <c r="F33" s="12" t="s">
        <v>82</v>
      </c>
      <c r="G33" s="12">
        <v>0.06</v>
      </c>
      <c r="H33" s="12">
        <v>0.06</v>
      </c>
    </row>
    <row r="34" spans="1:8" ht="20.25" customHeight="1">
      <c r="A34" s="9" t="s">
        <v>105</v>
      </c>
      <c r="B34" s="35" t="s">
        <v>106</v>
      </c>
      <c r="C34" s="9" t="s">
        <v>104</v>
      </c>
      <c r="D34" s="53">
        <v>94.24</v>
      </c>
      <c r="E34" s="54">
        <v>0.35</v>
      </c>
      <c r="F34" s="24">
        <v>0.35</v>
      </c>
      <c r="G34" s="24">
        <v>0.47</v>
      </c>
      <c r="H34" s="24">
        <v>0.47</v>
      </c>
    </row>
  </sheetData>
  <mergeCells count="12">
    <mergeCell ref="B10:D10"/>
    <mergeCell ref="B11:D11"/>
    <mergeCell ref="A12:B12"/>
    <mergeCell ref="E12:H12"/>
    <mergeCell ref="A6:D6"/>
    <mergeCell ref="B7:D7"/>
    <mergeCell ref="B8:D8"/>
    <mergeCell ref="B9:D9"/>
    <mergeCell ref="A3:D3"/>
    <mergeCell ref="A4:D5"/>
    <mergeCell ref="E4:H4"/>
    <mergeCell ref="A1:H1"/>
  </mergeCells>
  <printOptions/>
  <pageMargins left="0.79" right="0.53" top="1" bottom="0.6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">
      <selection activeCell="H6" sqref="H6"/>
    </sheetView>
  </sheetViews>
  <sheetFormatPr defaultColWidth="9.00390625" defaultRowHeight="14.25"/>
  <cols>
    <col min="1" max="1" width="5.125" style="0" customWidth="1"/>
    <col min="2" max="2" width="21.125" style="0" customWidth="1"/>
    <col min="3" max="3" width="4.875" style="0" customWidth="1"/>
    <col min="4" max="4" width="9.375" style="0" customWidth="1"/>
    <col min="5" max="5" width="10.00390625" style="0" customWidth="1"/>
    <col min="6" max="6" width="9.875" style="0" customWidth="1"/>
    <col min="7" max="7" width="10.00390625" style="0" customWidth="1"/>
    <col min="8" max="8" width="10.75390625" style="0" customWidth="1"/>
  </cols>
  <sheetData>
    <row r="1" spans="1:8" s="66" customFormat="1" ht="16.5" customHeight="1">
      <c r="A1" s="65" t="s">
        <v>202</v>
      </c>
      <c r="B1" s="65"/>
      <c r="C1" s="65"/>
      <c r="D1" s="65"/>
      <c r="E1" s="65"/>
      <c r="F1" s="65"/>
      <c r="G1" s="73" t="s">
        <v>183</v>
      </c>
      <c r="H1" s="73"/>
    </row>
    <row r="2" spans="1:8" ht="24.75" customHeight="1">
      <c r="A2" s="87" t="s">
        <v>63</v>
      </c>
      <c r="B2" s="89"/>
      <c r="C2" s="89"/>
      <c r="D2" s="90"/>
      <c r="E2" s="1" t="s">
        <v>138</v>
      </c>
      <c r="F2" s="1" t="s">
        <v>139</v>
      </c>
      <c r="G2" s="45" t="s">
        <v>140</v>
      </c>
      <c r="H2" s="1" t="s">
        <v>141</v>
      </c>
    </row>
    <row r="3" spans="1:8" ht="20.25" customHeight="1">
      <c r="A3" s="94" t="s">
        <v>67</v>
      </c>
      <c r="B3" s="91"/>
      <c r="C3" s="91"/>
      <c r="D3" s="92"/>
      <c r="E3" s="101" t="s">
        <v>198</v>
      </c>
      <c r="F3" s="105"/>
      <c r="G3" s="105"/>
      <c r="H3" s="105"/>
    </row>
    <row r="4" spans="1:8" ht="18.75" customHeight="1">
      <c r="A4" s="95"/>
      <c r="B4" s="96"/>
      <c r="C4" s="96"/>
      <c r="D4" s="88"/>
      <c r="E4" s="2">
        <v>40</v>
      </c>
      <c r="F4" s="2">
        <v>50</v>
      </c>
      <c r="G4" s="2">
        <v>70</v>
      </c>
      <c r="H4" s="2">
        <v>80</v>
      </c>
    </row>
    <row r="5" spans="1:8" ht="21.75" customHeight="1">
      <c r="A5" s="87" t="s">
        <v>68</v>
      </c>
      <c r="B5" s="91"/>
      <c r="C5" s="91"/>
      <c r="D5" s="92"/>
      <c r="E5" s="27">
        <v>1053.41</v>
      </c>
      <c r="F5" s="27">
        <v>1179.39</v>
      </c>
      <c r="G5" s="27">
        <v>1631.04</v>
      </c>
      <c r="H5" s="27">
        <v>2288.5</v>
      </c>
    </row>
    <row r="6" spans="1:8" ht="18.75" customHeight="1">
      <c r="A6" s="4" t="s">
        <v>69</v>
      </c>
      <c r="B6" s="86" t="s">
        <v>70</v>
      </c>
      <c r="C6" s="86"/>
      <c r="D6" s="86"/>
      <c r="E6" s="5">
        <f>D12*E12</f>
        <v>428.83657000000005</v>
      </c>
      <c r="F6" s="5">
        <f>D12*F12</f>
        <v>457.27160000000003</v>
      </c>
      <c r="G6" s="5">
        <f>D12*G12</f>
        <v>663.5390600000001</v>
      </c>
      <c r="H6" s="5">
        <f>D12*H12</f>
        <v>988.0863400000001</v>
      </c>
    </row>
    <row r="7" spans="1:8" ht="18.75" customHeight="1">
      <c r="A7" s="6" t="s">
        <v>1</v>
      </c>
      <c r="B7" s="86" t="s">
        <v>71</v>
      </c>
      <c r="C7" s="86"/>
      <c r="D7" s="86"/>
      <c r="E7" s="5">
        <f>D14*E14+D15*E15+D16*E16+D17*E17+D18*E18+D19*E19+D23*E23+D24*E24+D25*E25+D29*E29+D33*E33</f>
        <v>273.31100000000004</v>
      </c>
      <c r="F7" s="5">
        <f>D14*F14+D15*F15+D16*F16+D17*F17+D18*F18+D20*F20+D23*F23+D24*F24+D26*F26+D30*F30+D33*F33</f>
        <v>351.9237</v>
      </c>
      <c r="G7" s="5">
        <f>D14*G14+D15*G15+D16*G16+D17*G17+D18*G18+D21*G21+D23*G23+D24*G24+D27*G27+D31*G31+D33*G33</f>
        <v>435.61310000000003</v>
      </c>
      <c r="H7" s="5">
        <f>D14*H14+D15*H15+D16*H16+D17*H17+D18*H18+D22*H22+D23*H23+D24*H24+D28*H28+D32*H32+D33*H33</f>
        <v>549.2054</v>
      </c>
    </row>
    <row r="8" spans="1:8" ht="18.75" customHeight="1">
      <c r="A8" s="6"/>
      <c r="B8" s="86" t="s">
        <v>72</v>
      </c>
      <c r="C8" s="86"/>
      <c r="D8" s="86"/>
      <c r="E8" s="5">
        <f>D34*E34+D35*E35</f>
        <v>65.4777</v>
      </c>
      <c r="F8" s="5">
        <f>D34*F34+D35*F35</f>
        <v>65.4777</v>
      </c>
      <c r="G8" s="5">
        <f>D34*G34+D35*G35</f>
        <v>89.70139999999999</v>
      </c>
      <c r="H8" s="5">
        <f>D34*H34+D35*H35</f>
        <v>92.7402</v>
      </c>
    </row>
    <row r="9" spans="1:8" ht="18.75" customHeight="1">
      <c r="A9" s="6" t="s">
        <v>0</v>
      </c>
      <c r="B9" s="86" t="s">
        <v>73</v>
      </c>
      <c r="C9" s="86"/>
      <c r="D9" s="86"/>
      <c r="E9" s="5">
        <f>E6*0.3964</f>
        <v>169.990816348</v>
      </c>
      <c r="F9" s="5">
        <f>F6*0.3964</f>
        <v>181.26246224</v>
      </c>
      <c r="G9" s="5">
        <f>G6*0.3964</f>
        <v>263.02688338400003</v>
      </c>
      <c r="H9" s="5">
        <f>H6*0.3964</f>
        <v>391.677425176</v>
      </c>
    </row>
    <row r="10" spans="1:8" ht="18.75" customHeight="1">
      <c r="A10" s="7"/>
      <c r="B10" s="86" t="s">
        <v>74</v>
      </c>
      <c r="C10" s="86"/>
      <c r="D10" s="86"/>
      <c r="E10" s="5">
        <f>E6*0.27</f>
        <v>115.78587390000003</v>
      </c>
      <c r="F10" s="5">
        <f>F6*0.27</f>
        <v>123.46333200000002</v>
      </c>
      <c r="G10" s="5">
        <f>G6*0.27</f>
        <v>179.15554620000003</v>
      </c>
      <c r="H10" s="5">
        <f>H6*0.27</f>
        <v>266.78331180000004</v>
      </c>
    </row>
    <row r="11" spans="1:8" ht="27">
      <c r="A11" s="87" t="s">
        <v>75</v>
      </c>
      <c r="B11" s="88"/>
      <c r="C11" s="8" t="s">
        <v>76</v>
      </c>
      <c r="D11" s="9" t="s">
        <v>77</v>
      </c>
      <c r="E11" s="86" t="s">
        <v>125</v>
      </c>
      <c r="F11" s="105"/>
      <c r="G11" s="105"/>
      <c r="H11" s="105"/>
    </row>
    <row r="12" spans="1:8" ht="24.75" customHeight="1">
      <c r="A12" s="10" t="s">
        <v>78</v>
      </c>
      <c r="B12" s="11" t="s">
        <v>79</v>
      </c>
      <c r="C12" s="11" t="s">
        <v>80</v>
      </c>
      <c r="D12" s="11">
        <v>41.27</v>
      </c>
      <c r="E12" s="28">
        <v>10.391</v>
      </c>
      <c r="F12" s="28">
        <v>11.08</v>
      </c>
      <c r="G12" s="28">
        <v>16.078</v>
      </c>
      <c r="H12" s="28">
        <v>23.942</v>
      </c>
    </row>
    <row r="13" spans="1:8" ht="18" customHeight="1">
      <c r="A13" s="13"/>
      <c r="B13" s="30" t="s">
        <v>197</v>
      </c>
      <c r="C13" s="13" t="s">
        <v>81</v>
      </c>
      <c r="D13" s="4" t="s">
        <v>82</v>
      </c>
      <c r="E13" s="46">
        <v>-103</v>
      </c>
      <c r="F13" s="46">
        <v>-103</v>
      </c>
      <c r="G13" s="46">
        <v>-103</v>
      </c>
      <c r="H13" s="14">
        <v>-103</v>
      </c>
    </row>
    <row r="14" spans="1:8" ht="17.25" customHeight="1">
      <c r="A14" s="15"/>
      <c r="B14" s="32" t="s">
        <v>85</v>
      </c>
      <c r="C14" s="15" t="s">
        <v>86</v>
      </c>
      <c r="D14" s="47">
        <v>5940</v>
      </c>
      <c r="E14" s="48">
        <v>0.003</v>
      </c>
      <c r="F14" s="48">
        <v>0.003</v>
      </c>
      <c r="G14" s="48">
        <v>0.004</v>
      </c>
      <c r="H14" s="17">
        <v>0.004</v>
      </c>
    </row>
    <row r="15" spans="1:8" ht="17.25" customHeight="1">
      <c r="A15" s="15"/>
      <c r="B15" s="32" t="s">
        <v>87</v>
      </c>
      <c r="C15" s="15" t="s">
        <v>88</v>
      </c>
      <c r="D15" s="47">
        <v>5.85</v>
      </c>
      <c r="E15" s="49">
        <v>1.13</v>
      </c>
      <c r="F15" s="18">
        <v>1.13</v>
      </c>
      <c r="G15" s="19">
        <v>1.36</v>
      </c>
      <c r="H15" s="18">
        <v>1.36</v>
      </c>
    </row>
    <row r="16" spans="1:8" ht="17.25" customHeight="1">
      <c r="A16" s="15"/>
      <c r="B16" s="32" t="s">
        <v>90</v>
      </c>
      <c r="C16" s="15" t="s">
        <v>88</v>
      </c>
      <c r="D16" s="47">
        <v>12</v>
      </c>
      <c r="E16" s="48">
        <v>0.56</v>
      </c>
      <c r="F16" s="17">
        <v>0.7</v>
      </c>
      <c r="G16" s="18">
        <v>0.88</v>
      </c>
      <c r="H16" s="17">
        <v>1</v>
      </c>
    </row>
    <row r="17" spans="1:8" ht="18" customHeight="1">
      <c r="A17" s="15"/>
      <c r="B17" s="50" t="s">
        <v>126</v>
      </c>
      <c r="C17" s="15" t="s">
        <v>88</v>
      </c>
      <c r="D17" s="47">
        <v>14.91</v>
      </c>
      <c r="E17" s="48">
        <v>2</v>
      </c>
      <c r="F17" s="17">
        <v>2.5</v>
      </c>
      <c r="G17" s="17">
        <v>3.35</v>
      </c>
      <c r="H17" s="17">
        <v>3.95</v>
      </c>
    </row>
    <row r="18" spans="1:8" ht="16.5" customHeight="1">
      <c r="A18" s="15"/>
      <c r="B18" s="50" t="s">
        <v>127</v>
      </c>
      <c r="C18" s="15" t="s">
        <v>88</v>
      </c>
      <c r="D18" s="47">
        <v>8.16</v>
      </c>
      <c r="E18" s="48">
        <v>0.5</v>
      </c>
      <c r="F18" s="17">
        <v>0.62</v>
      </c>
      <c r="G18" s="17">
        <v>0.86</v>
      </c>
      <c r="H18" s="17">
        <v>0.99</v>
      </c>
    </row>
    <row r="19" spans="1:8" ht="19.5" customHeight="1">
      <c r="A19" s="15" t="s">
        <v>182</v>
      </c>
      <c r="B19" s="32" t="s">
        <v>142</v>
      </c>
      <c r="C19" s="15" t="s">
        <v>83</v>
      </c>
      <c r="D19" s="47">
        <v>1.01</v>
      </c>
      <c r="E19" s="48">
        <v>15.45</v>
      </c>
      <c r="F19" s="17" t="s">
        <v>82</v>
      </c>
      <c r="G19" s="17" t="s">
        <v>82</v>
      </c>
      <c r="H19" s="17" t="s">
        <v>82</v>
      </c>
    </row>
    <row r="20" spans="1:8" ht="19.5" customHeight="1">
      <c r="A20" s="15"/>
      <c r="B20" s="32" t="s">
        <v>143</v>
      </c>
      <c r="C20" s="15" t="s">
        <v>83</v>
      </c>
      <c r="D20" s="47">
        <v>1.12</v>
      </c>
      <c r="E20" s="48" t="s">
        <v>82</v>
      </c>
      <c r="F20" s="17">
        <v>15.45</v>
      </c>
      <c r="G20" s="17" t="s">
        <v>82</v>
      </c>
      <c r="H20" s="17" t="s">
        <v>82</v>
      </c>
    </row>
    <row r="21" spans="1:8" ht="19.5" customHeight="1">
      <c r="A21" s="15"/>
      <c r="B21" s="32" t="s">
        <v>144</v>
      </c>
      <c r="C21" s="15" t="s">
        <v>83</v>
      </c>
      <c r="D21" s="47">
        <v>1.8</v>
      </c>
      <c r="E21" s="48" t="s">
        <v>82</v>
      </c>
      <c r="F21" s="17" t="s">
        <v>82</v>
      </c>
      <c r="G21" s="17">
        <v>15.45</v>
      </c>
      <c r="H21" s="17" t="s">
        <v>82</v>
      </c>
    </row>
    <row r="22" spans="1:8" ht="19.5" customHeight="1">
      <c r="A22" s="15"/>
      <c r="B22" s="32" t="s">
        <v>145</v>
      </c>
      <c r="C22" s="15"/>
      <c r="D22" s="47">
        <v>2.3</v>
      </c>
      <c r="E22" s="48" t="s">
        <v>82</v>
      </c>
      <c r="F22" s="48" t="s">
        <v>82</v>
      </c>
      <c r="G22" s="48" t="s">
        <v>82</v>
      </c>
      <c r="H22" s="17">
        <v>15.45</v>
      </c>
    </row>
    <row r="23" spans="1:8" ht="19.5" customHeight="1">
      <c r="A23" s="15"/>
      <c r="B23" s="32" t="s">
        <v>95</v>
      </c>
      <c r="C23" s="15" t="s">
        <v>88</v>
      </c>
      <c r="D23" s="47">
        <v>7.15</v>
      </c>
      <c r="E23" s="48">
        <v>0.4</v>
      </c>
      <c r="F23" s="17">
        <v>0.4</v>
      </c>
      <c r="G23" s="17">
        <v>0.4</v>
      </c>
      <c r="H23" s="17">
        <v>0.4</v>
      </c>
    </row>
    <row r="24" spans="1:8" ht="19.5" customHeight="1">
      <c r="A24" s="15"/>
      <c r="B24" s="32" t="s">
        <v>96</v>
      </c>
      <c r="C24" s="15" t="s">
        <v>97</v>
      </c>
      <c r="D24" s="47">
        <v>0.5</v>
      </c>
      <c r="E24" s="48">
        <v>3</v>
      </c>
      <c r="F24" s="17">
        <v>3</v>
      </c>
      <c r="G24" s="17">
        <v>3</v>
      </c>
      <c r="H24" s="17">
        <v>4.5</v>
      </c>
    </row>
    <row r="25" spans="1:8" ht="19.5" customHeight="1">
      <c r="A25" s="15"/>
      <c r="B25" s="32" t="s">
        <v>146</v>
      </c>
      <c r="C25" s="15" t="s">
        <v>83</v>
      </c>
      <c r="D25" s="47">
        <v>11</v>
      </c>
      <c r="E25" s="48">
        <v>16.48</v>
      </c>
      <c r="F25" s="17" t="s">
        <v>82</v>
      </c>
      <c r="G25" s="17" t="s">
        <v>82</v>
      </c>
      <c r="H25" s="17" t="s">
        <v>82</v>
      </c>
    </row>
    <row r="26" spans="1:8" ht="19.5" customHeight="1">
      <c r="A26" s="15"/>
      <c r="B26" s="32" t="s">
        <v>147</v>
      </c>
      <c r="C26" s="15" t="s">
        <v>83</v>
      </c>
      <c r="D26" s="47">
        <v>15</v>
      </c>
      <c r="E26" s="48" t="s">
        <v>82</v>
      </c>
      <c r="F26" s="17">
        <v>16.48</v>
      </c>
      <c r="G26" s="17" t="s">
        <v>82</v>
      </c>
      <c r="H26" s="17" t="s">
        <v>82</v>
      </c>
    </row>
    <row r="27" spans="1:8" ht="19.5" customHeight="1">
      <c r="A27" s="15"/>
      <c r="B27" s="32" t="s">
        <v>148</v>
      </c>
      <c r="C27" s="15" t="s">
        <v>83</v>
      </c>
      <c r="D27" s="47">
        <v>19</v>
      </c>
      <c r="E27" s="48" t="s">
        <v>82</v>
      </c>
      <c r="F27" s="17" t="s">
        <v>82</v>
      </c>
      <c r="G27" s="17">
        <v>15.45</v>
      </c>
      <c r="H27" s="17" t="s">
        <v>82</v>
      </c>
    </row>
    <row r="28" spans="1:8" ht="19.5" customHeight="1">
      <c r="A28" s="15" t="s">
        <v>180</v>
      </c>
      <c r="B28" s="32" t="s">
        <v>149</v>
      </c>
      <c r="C28" s="15" t="s">
        <v>83</v>
      </c>
      <c r="D28" s="47">
        <v>25</v>
      </c>
      <c r="E28" s="48" t="s">
        <v>82</v>
      </c>
      <c r="F28" s="48" t="s">
        <v>82</v>
      </c>
      <c r="G28" s="48" t="s">
        <v>82</v>
      </c>
      <c r="H28" s="17">
        <v>15.45</v>
      </c>
    </row>
    <row r="29" spans="1:8" ht="19.5" customHeight="1">
      <c r="A29" s="15"/>
      <c r="B29" s="32" t="s">
        <v>150</v>
      </c>
      <c r="C29" s="15" t="s">
        <v>83</v>
      </c>
      <c r="D29" s="47">
        <v>0.22</v>
      </c>
      <c r="E29" s="48">
        <v>15.45</v>
      </c>
      <c r="F29" s="17" t="s">
        <v>82</v>
      </c>
      <c r="G29" s="17" t="s">
        <v>82</v>
      </c>
      <c r="H29" s="17" t="s">
        <v>82</v>
      </c>
    </row>
    <row r="30" spans="1:8" ht="19.5" customHeight="1">
      <c r="A30" s="15"/>
      <c r="B30" s="32" t="s">
        <v>151</v>
      </c>
      <c r="C30" s="15" t="s">
        <v>83</v>
      </c>
      <c r="D30" s="47">
        <v>0.22</v>
      </c>
      <c r="E30" s="48" t="s">
        <v>82</v>
      </c>
      <c r="F30" s="17">
        <v>15.45</v>
      </c>
      <c r="G30" s="17" t="s">
        <v>82</v>
      </c>
      <c r="H30" s="17" t="s">
        <v>82</v>
      </c>
    </row>
    <row r="31" spans="1:8" ht="19.5" customHeight="1">
      <c r="A31" s="15"/>
      <c r="B31" s="32" t="s">
        <v>152</v>
      </c>
      <c r="C31" s="15" t="s">
        <v>83</v>
      </c>
      <c r="D31" s="47">
        <v>0.28</v>
      </c>
      <c r="E31" s="48" t="s">
        <v>82</v>
      </c>
      <c r="F31" s="17" t="s">
        <v>82</v>
      </c>
      <c r="G31" s="17">
        <v>15.45</v>
      </c>
      <c r="H31" s="17" t="s">
        <v>82</v>
      </c>
    </row>
    <row r="32" spans="1:8" ht="19.5" customHeight="1">
      <c r="A32" s="15"/>
      <c r="B32" s="32" t="s">
        <v>153</v>
      </c>
      <c r="C32" s="15" t="s">
        <v>83</v>
      </c>
      <c r="D32" s="47">
        <v>0.31</v>
      </c>
      <c r="E32" s="48" t="s">
        <v>82</v>
      </c>
      <c r="F32" s="48" t="s">
        <v>82</v>
      </c>
      <c r="G32" s="48" t="s">
        <v>82</v>
      </c>
      <c r="H32" s="17">
        <v>15.45</v>
      </c>
    </row>
    <row r="33" spans="1:8" ht="19.5" customHeight="1">
      <c r="A33" s="15"/>
      <c r="B33" s="32" t="s">
        <v>101</v>
      </c>
      <c r="C33" s="15" t="s">
        <v>102</v>
      </c>
      <c r="D33" s="47">
        <v>1</v>
      </c>
      <c r="E33" s="48">
        <v>3.617</v>
      </c>
      <c r="F33" s="17">
        <v>4.496</v>
      </c>
      <c r="G33" s="17">
        <v>6.325</v>
      </c>
      <c r="H33" s="17">
        <v>6.832</v>
      </c>
    </row>
    <row r="34" spans="1:8" ht="18.75" customHeight="1">
      <c r="A34" s="13" t="s">
        <v>26</v>
      </c>
      <c r="B34" s="30" t="s">
        <v>154</v>
      </c>
      <c r="C34" s="13" t="s">
        <v>104</v>
      </c>
      <c r="D34" s="51">
        <v>75.97</v>
      </c>
      <c r="E34" s="55">
        <v>0.13</v>
      </c>
      <c r="F34" s="12">
        <v>0.13</v>
      </c>
      <c r="G34" s="12">
        <v>0.3</v>
      </c>
      <c r="H34" s="12">
        <v>0.34</v>
      </c>
    </row>
    <row r="35" spans="1:8" ht="18.75" customHeight="1">
      <c r="A35" s="9" t="s">
        <v>105</v>
      </c>
      <c r="B35" s="35" t="s">
        <v>106</v>
      </c>
      <c r="C35" s="9" t="s">
        <v>104</v>
      </c>
      <c r="D35" s="53">
        <v>94.24</v>
      </c>
      <c r="E35" s="54">
        <v>0.59</v>
      </c>
      <c r="F35" s="24">
        <v>0.59</v>
      </c>
      <c r="G35" s="24">
        <v>0.71</v>
      </c>
      <c r="H35" s="24">
        <v>0.71</v>
      </c>
    </row>
  </sheetData>
  <mergeCells count="11">
    <mergeCell ref="B10:D10"/>
    <mergeCell ref="A11:B11"/>
    <mergeCell ref="E11:H11"/>
    <mergeCell ref="B6:D6"/>
    <mergeCell ref="B7:D7"/>
    <mergeCell ref="B8:D8"/>
    <mergeCell ref="B9:D9"/>
    <mergeCell ref="A2:D2"/>
    <mergeCell ref="A3:D4"/>
    <mergeCell ref="E3:H3"/>
    <mergeCell ref="A5:D5"/>
  </mergeCells>
  <printOptions/>
  <pageMargins left="0.77" right="0.64" top="0.91" bottom="0.48" header="0.5" footer="0.3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2">
      <selection activeCell="G6" sqref="G6"/>
    </sheetView>
  </sheetViews>
  <sheetFormatPr defaultColWidth="9.00390625" defaultRowHeight="14.25"/>
  <cols>
    <col min="1" max="1" width="5.00390625" style="0" customWidth="1"/>
    <col min="2" max="2" width="25.00390625" style="0" customWidth="1"/>
    <col min="3" max="3" width="5.25390625" style="0" customWidth="1"/>
    <col min="5" max="5" width="11.625" style="0" customWidth="1"/>
    <col min="6" max="6" width="11.00390625" style="0" customWidth="1"/>
    <col min="7" max="7" width="11.875" style="0" customWidth="1"/>
  </cols>
  <sheetData>
    <row r="1" spans="1:7" s="66" customFormat="1" ht="21.75" customHeight="1">
      <c r="A1" s="65" t="s">
        <v>202</v>
      </c>
      <c r="B1" s="65"/>
      <c r="C1" s="65"/>
      <c r="D1" s="65"/>
      <c r="E1" s="65"/>
      <c r="F1" s="108" t="s">
        <v>21</v>
      </c>
      <c r="G1" s="108"/>
    </row>
    <row r="2" spans="1:7" ht="27" customHeight="1">
      <c r="A2" s="87" t="s">
        <v>63</v>
      </c>
      <c r="B2" s="89"/>
      <c r="C2" s="89"/>
      <c r="D2" s="90"/>
      <c r="E2" s="1" t="s">
        <v>155</v>
      </c>
      <c r="F2" s="1" t="s">
        <v>156</v>
      </c>
      <c r="G2" s="1" t="s">
        <v>157</v>
      </c>
    </row>
    <row r="3" spans="1:7" ht="21.75" customHeight="1">
      <c r="A3" s="94" t="s">
        <v>67</v>
      </c>
      <c r="B3" s="91"/>
      <c r="C3" s="91"/>
      <c r="D3" s="92"/>
      <c r="E3" s="97" t="s">
        <v>198</v>
      </c>
      <c r="F3" s="106"/>
      <c r="G3" s="107"/>
    </row>
    <row r="4" spans="1:7" ht="18.75" customHeight="1">
      <c r="A4" s="95"/>
      <c r="B4" s="96"/>
      <c r="C4" s="96"/>
      <c r="D4" s="88"/>
      <c r="E4" s="2">
        <v>100</v>
      </c>
      <c r="F4" s="2">
        <v>125</v>
      </c>
      <c r="G4" s="2">
        <v>150</v>
      </c>
    </row>
    <row r="5" spans="1:7" ht="22.5" customHeight="1">
      <c r="A5" s="87" t="s">
        <v>34</v>
      </c>
      <c r="B5" s="91"/>
      <c r="C5" s="91"/>
      <c r="D5" s="92"/>
      <c r="E5" s="27">
        <v>2548.12</v>
      </c>
      <c r="F5" s="27">
        <f>F6+F7+F8+F9+F10</f>
        <v>2700.358524</v>
      </c>
      <c r="G5" s="27">
        <f>G6+G7+G8+G9+G10</f>
        <v>3016.868469856</v>
      </c>
    </row>
    <row r="6" spans="1:7" ht="22.5" customHeight="1">
      <c r="A6" s="4" t="s">
        <v>69</v>
      </c>
      <c r="B6" s="86" t="s">
        <v>36</v>
      </c>
      <c r="C6" s="86"/>
      <c r="D6" s="86"/>
      <c r="E6" s="5">
        <f>D12*E12</f>
        <v>1049.20721</v>
      </c>
      <c r="F6" s="5">
        <v>1154.16</v>
      </c>
      <c r="G6" s="5">
        <f>D12*G12</f>
        <v>1223.7380400000002</v>
      </c>
    </row>
    <row r="7" spans="1:7" ht="22.5" customHeight="1">
      <c r="A7" s="6" t="s">
        <v>1</v>
      </c>
      <c r="B7" s="86" t="s">
        <v>71</v>
      </c>
      <c r="C7" s="86"/>
      <c r="D7" s="86"/>
      <c r="E7" s="5">
        <f>D14*E14+D15*E15+D16*E16+D17*E17+D18*E18+D19*E19+D20*E20+D21*E21+D22*E22+D23*E23+D26*E26</f>
        <v>706.9656</v>
      </c>
      <c r="F7" s="5">
        <f>D14*F14+D15*F15+D16*F16+D17*F17+D18*F18+D21*F21+D24*F24+D26*F26</f>
        <v>562.6380999999999</v>
      </c>
      <c r="G7" s="5">
        <f>D14*G14+D15*G15+D16*G16+D17*G17+D18*G18+D21*G21+D25*G25+D26*G26</f>
        <v>726.2040000000001</v>
      </c>
    </row>
    <row r="8" spans="1:7" ht="22.5" customHeight="1">
      <c r="A8" s="6"/>
      <c r="B8" s="86" t="s">
        <v>72</v>
      </c>
      <c r="C8" s="86"/>
      <c r="D8" s="86"/>
      <c r="E8" s="5">
        <f>D27*E27+D28*E28</f>
        <v>92.7402</v>
      </c>
      <c r="F8" s="5">
        <f>D27*F27+D29*F29+D30*F30</f>
        <v>214.4282</v>
      </c>
      <c r="G8" s="5">
        <f>D27*G27+D29*G29+D30*G30</f>
        <v>251.42739999999998</v>
      </c>
    </row>
    <row r="9" spans="1:7" ht="22.5" customHeight="1">
      <c r="A9" s="6" t="s">
        <v>0</v>
      </c>
      <c r="B9" s="86" t="s">
        <v>73</v>
      </c>
      <c r="C9" s="86"/>
      <c r="D9" s="86"/>
      <c r="E9" s="5">
        <f>E6*0.3964</f>
        <v>415.905738044</v>
      </c>
      <c r="F9" s="5">
        <f>F6*0.3964</f>
        <v>457.509024</v>
      </c>
      <c r="G9" s="5">
        <f>G6*0.3964</f>
        <v>485.08975905600005</v>
      </c>
    </row>
    <row r="10" spans="1:7" ht="22.5" customHeight="1">
      <c r="A10" s="7"/>
      <c r="B10" s="86" t="s">
        <v>74</v>
      </c>
      <c r="C10" s="86"/>
      <c r="D10" s="86"/>
      <c r="E10" s="5">
        <f>E6*0.27</f>
        <v>283.2859467</v>
      </c>
      <c r="F10" s="5">
        <f>F6*0.27</f>
        <v>311.62320000000005</v>
      </c>
      <c r="G10" s="5">
        <f>G6*0.27</f>
        <v>330.40927080000006</v>
      </c>
    </row>
    <row r="11" spans="1:7" ht="27">
      <c r="A11" s="87" t="s">
        <v>75</v>
      </c>
      <c r="B11" s="88"/>
      <c r="C11" s="8" t="s">
        <v>76</v>
      </c>
      <c r="D11" s="9" t="s">
        <v>77</v>
      </c>
      <c r="E11" s="87" t="s">
        <v>125</v>
      </c>
      <c r="F11" s="106"/>
      <c r="G11" s="107"/>
    </row>
    <row r="12" spans="1:7" ht="26.25" customHeight="1">
      <c r="A12" s="10" t="s">
        <v>78</v>
      </c>
      <c r="B12" s="11" t="s">
        <v>79</v>
      </c>
      <c r="C12" s="11" t="s">
        <v>80</v>
      </c>
      <c r="D12" s="11">
        <v>41.27</v>
      </c>
      <c r="E12" s="28">
        <v>25.423</v>
      </c>
      <c r="F12" s="28">
        <v>27.966</v>
      </c>
      <c r="G12" s="28">
        <v>29.652</v>
      </c>
    </row>
    <row r="13" spans="1:7" ht="20.25" customHeight="1">
      <c r="A13" s="13"/>
      <c r="B13" s="30" t="s">
        <v>197</v>
      </c>
      <c r="C13" s="13" t="s">
        <v>81</v>
      </c>
      <c r="D13" s="4" t="s">
        <v>82</v>
      </c>
      <c r="E13" s="46">
        <v>-103</v>
      </c>
      <c r="F13" s="46">
        <v>-103</v>
      </c>
      <c r="G13" s="14">
        <v>-103</v>
      </c>
    </row>
    <row r="14" spans="1:7" ht="20.25" customHeight="1">
      <c r="A14" s="15"/>
      <c r="B14" s="32" t="s">
        <v>85</v>
      </c>
      <c r="C14" s="15" t="s">
        <v>86</v>
      </c>
      <c r="D14" s="47">
        <v>5940</v>
      </c>
      <c r="E14" s="48">
        <v>0.004</v>
      </c>
      <c r="F14" s="48">
        <v>0.004</v>
      </c>
      <c r="G14" s="17">
        <v>0.004</v>
      </c>
    </row>
    <row r="15" spans="1:7" ht="20.25" customHeight="1">
      <c r="A15" s="15"/>
      <c r="B15" s="32" t="s">
        <v>87</v>
      </c>
      <c r="C15" s="15" t="s">
        <v>88</v>
      </c>
      <c r="D15" s="47">
        <v>5.85</v>
      </c>
      <c r="E15" s="49">
        <v>1.36</v>
      </c>
      <c r="F15" s="18">
        <v>1.36</v>
      </c>
      <c r="G15" s="18">
        <v>1.36</v>
      </c>
    </row>
    <row r="16" spans="1:7" ht="20.25" customHeight="1">
      <c r="A16" s="15" t="s">
        <v>84</v>
      </c>
      <c r="B16" s="32" t="s">
        <v>90</v>
      </c>
      <c r="C16" s="15" t="s">
        <v>88</v>
      </c>
      <c r="D16" s="47">
        <v>12</v>
      </c>
      <c r="E16" s="48">
        <v>1.28</v>
      </c>
      <c r="F16" s="17">
        <v>1.58</v>
      </c>
      <c r="G16" s="18">
        <v>1.86</v>
      </c>
    </row>
    <row r="17" spans="1:7" ht="20.25" customHeight="1">
      <c r="A17" s="15"/>
      <c r="B17" s="50" t="s">
        <v>126</v>
      </c>
      <c r="C17" s="15" t="s">
        <v>88</v>
      </c>
      <c r="D17" s="47">
        <v>14.91</v>
      </c>
      <c r="E17" s="48">
        <v>5.09</v>
      </c>
      <c r="F17" s="17">
        <v>6.25</v>
      </c>
      <c r="G17" s="17">
        <v>7.36</v>
      </c>
    </row>
    <row r="18" spans="1:7" ht="20.25" customHeight="1">
      <c r="A18" s="15"/>
      <c r="B18" s="50" t="s">
        <v>127</v>
      </c>
      <c r="C18" s="15" t="s">
        <v>88</v>
      </c>
      <c r="D18" s="47">
        <v>8.16</v>
      </c>
      <c r="E18" s="48">
        <v>1.27</v>
      </c>
      <c r="F18" s="17">
        <v>1.56</v>
      </c>
      <c r="G18" s="17">
        <v>1.84</v>
      </c>
    </row>
    <row r="19" spans="1:7" ht="20.25" customHeight="1">
      <c r="A19" s="15" t="s">
        <v>91</v>
      </c>
      <c r="B19" s="32" t="s">
        <v>158</v>
      </c>
      <c r="C19" s="15" t="s">
        <v>83</v>
      </c>
      <c r="D19" s="47">
        <v>2.8</v>
      </c>
      <c r="E19" s="48">
        <v>15.45</v>
      </c>
      <c r="F19" s="17" t="s">
        <v>82</v>
      </c>
      <c r="G19" s="17" t="s">
        <v>82</v>
      </c>
    </row>
    <row r="20" spans="1:7" ht="20.25" customHeight="1">
      <c r="A20" s="15"/>
      <c r="B20" s="32" t="s">
        <v>159</v>
      </c>
      <c r="C20" s="15" t="s">
        <v>83</v>
      </c>
      <c r="D20" s="47">
        <v>0.39</v>
      </c>
      <c r="E20" s="48">
        <v>15.45</v>
      </c>
      <c r="F20" s="48" t="s">
        <v>82</v>
      </c>
      <c r="G20" s="17" t="s">
        <v>82</v>
      </c>
    </row>
    <row r="21" spans="1:7" ht="20.25" customHeight="1">
      <c r="A21" s="15"/>
      <c r="B21" s="32" t="s">
        <v>191</v>
      </c>
      <c r="C21" s="15" t="s">
        <v>88</v>
      </c>
      <c r="D21" s="47">
        <v>7.15</v>
      </c>
      <c r="E21" s="48">
        <v>0.4</v>
      </c>
      <c r="F21" s="17">
        <v>0.4</v>
      </c>
      <c r="G21" s="17">
        <v>0.4</v>
      </c>
    </row>
    <row r="22" spans="1:7" ht="20.25" customHeight="1">
      <c r="A22" s="15"/>
      <c r="B22" s="32" t="s">
        <v>96</v>
      </c>
      <c r="C22" s="15" t="s">
        <v>97</v>
      </c>
      <c r="D22" s="47">
        <v>0.5</v>
      </c>
      <c r="E22" s="48">
        <v>4.5</v>
      </c>
      <c r="F22" s="17" t="s">
        <v>82</v>
      </c>
      <c r="G22" s="17" t="s">
        <v>82</v>
      </c>
    </row>
    <row r="23" spans="1:7" ht="20.25" customHeight="1">
      <c r="A23" s="15"/>
      <c r="B23" s="32" t="s">
        <v>160</v>
      </c>
      <c r="C23" s="15" t="s">
        <v>83</v>
      </c>
      <c r="D23" s="47">
        <v>33</v>
      </c>
      <c r="E23" s="48">
        <v>15.45</v>
      </c>
      <c r="F23" s="17" t="s">
        <v>82</v>
      </c>
      <c r="G23" s="17" t="s">
        <v>82</v>
      </c>
    </row>
    <row r="24" spans="1:7" ht="20.25" customHeight="1">
      <c r="A24" s="15"/>
      <c r="B24" s="32" t="s">
        <v>161</v>
      </c>
      <c r="C24" s="15" t="s">
        <v>83</v>
      </c>
      <c r="D24" s="47">
        <v>48</v>
      </c>
      <c r="E24" s="48" t="s">
        <v>82</v>
      </c>
      <c r="F24" s="17">
        <v>8.24</v>
      </c>
      <c r="G24" s="17" t="s">
        <v>82</v>
      </c>
    </row>
    <row r="25" spans="1:7" ht="20.25" customHeight="1">
      <c r="A25" s="15"/>
      <c r="B25" s="32" t="s">
        <v>162</v>
      </c>
      <c r="C25" s="15" t="s">
        <v>83</v>
      </c>
      <c r="D25" s="47">
        <v>65</v>
      </c>
      <c r="E25" s="48" t="s">
        <v>82</v>
      </c>
      <c r="F25" s="17" t="s">
        <v>82</v>
      </c>
      <c r="G25" s="17">
        <v>8.24</v>
      </c>
    </row>
    <row r="26" spans="1:7" ht="20.25" customHeight="1">
      <c r="A26" s="15"/>
      <c r="B26" s="32" t="s">
        <v>101</v>
      </c>
      <c r="C26" s="15" t="s">
        <v>102</v>
      </c>
      <c r="D26" s="47">
        <v>1</v>
      </c>
      <c r="E26" s="48">
        <v>9.389</v>
      </c>
      <c r="F26" s="17">
        <v>7.665</v>
      </c>
      <c r="G26" s="17">
        <v>8.956</v>
      </c>
    </row>
    <row r="27" spans="1:7" ht="18.75" customHeight="1">
      <c r="A27" s="13"/>
      <c r="B27" s="30" t="s">
        <v>103</v>
      </c>
      <c r="C27" s="13" t="s">
        <v>104</v>
      </c>
      <c r="D27" s="51">
        <v>75.97</v>
      </c>
      <c r="E27" s="55">
        <v>0.34</v>
      </c>
      <c r="F27" s="12">
        <v>1.1</v>
      </c>
      <c r="G27" s="12">
        <v>1.1</v>
      </c>
    </row>
    <row r="28" spans="1:7" ht="18.75" customHeight="1">
      <c r="A28" s="15" t="s">
        <v>26</v>
      </c>
      <c r="B28" s="52" t="s">
        <v>106</v>
      </c>
      <c r="C28" s="15" t="s">
        <v>104</v>
      </c>
      <c r="D28" s="56">
        <v>94.24</v>
      </c>
      <c r="E28" s="57">
        <v>0.71</v>
      </c>
      <c r="F28" s="22" t="s">
        <v>82</v>
      </c>
      <c r="G28" s="22" t="s">
        <v>82</v>
      </c>
    </row>
    <row r="29" spans="1:7" ht="18.75" customHeight="1">
      <c r="A29" s="15"/>
      <c r="B29" s="52" t="s">
        <v>163</v>
      </c>
      <c r="C29" s="15" t="s">
        <v>104</v>
      </c>
      <c r="D29" s="56">
        <v>17.87</v>
      </c>
      <c r="E29" s="22" t="s">
        <v>82</v>
      </c>
      <c r="F29" s="22">
        <v>0.52</v>
      </c>
      <c r="G29" s="22">
        <v>0.52</v>
      </c>
    </row>
    <row r="30" spans="1:7" ht="18.75" customHeight="1">
      <c r="A30" s="9" t="s">
        <v>59</v>
      </c>
      <c r="B30" s="35" t="s">
        <v>164</v>
      </c>
      <c r="C30" s="9" t="s">
        <v>104</v>
      </c>
      <c r="D30" s="53">
        <v>132.14</v>
      </c>
      <c r="E30" s="54" t="s">
        <v>82</v>
      </c>
      <c r="F30" s="24">
        <v>0.92</v>
      </c>
      <c r="G30" s="24">
        <v>1.2</v>
      </c>
    </row>
  </sheetData>
  <mergeCells count="12">
    <mergeCell ref="A3:D4"/>
    <mergeCell ref="E3:G3"/>
    <mergeCell ref="A5:D5"/>
    <mergeCell ref="F1:G1"/>
    <mergeCell ref="A2:D2"/>
    <mergeCell ref="B10:D10"/>
    <mergeCell ref="A11:B11"/>
    <mergeCell ref="E11:G11"/>
    <mergeCell ref="B6:D6"/>
    <mergeCell ref="B7:D7"/>
    <mergeCell ref="B8:D8"/>
    <mergeCell ref="B9:D9"/>
  </mergeCells>
  <printOptions/>
  <pageMargins left="0.89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3">
      <selection activeCell="E8" sqref="E8"/>
    </sheetView>
  </sheetViews>
  <sheetFormatPr defaultColWidth="9.00390625" defaultRowHeight="14.25"/>
  <cols>
    <col min="1" max="1" width="4.375" style="0" customWidth="1"/>
    <col min="2" max="2" width="13.125" style="0" customWidth="1"/>
    <col min="3" max="3" width="3.50390625" style="0" customWidth="1"/>
    <col min="4" max="4" width="8.375" style="0" customWidth="1"/>
    <col min="5" max="5" width="9.625" style="0" customWidth="1"/>
    <col min="6" max="6" width="9.75390625" style="0" customWidth="1"/>
    <col min="7" max="7" width="10.125" style="0" customWidth="1"/>
    <col min="8" max="8" width="9.75390625" style="0" customWidth="1"/>
    <col min="9" max="9" width="10.375" style="0" customWidth="1"/>
    <col min="10" max="10" width="9.875" style="0" customWidth="1"/>
  </cols>
  <sheetData>
    <row r="1" spans="1:10" ht="24.75" customHeight="1">
      <c r="A1" s="109" t="s">
        <v>184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" customHeight="1">
      <c r="A2" s="112" t="s">
        <v>185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66" customFormat="1" ht="18.75" customHeight="1">
      <c r="A3" s="65" t="s">
        <v>201</v>
      </c>
      <c r="B3" s="65"/>
      <c r="C3" s="65"/>
      <c r="D3" s="65"/>
      <c r="E3" s="67"/>
      <c r="F3" s="67"/>
      <c r="H3" s="73"/>
      <c r="I3" s="73" t="s">
        <v>21</v>
      </c>
      <c r="J3" s="75"/>
    </row>
    <row r="4" spans="1:10" s="77" customFormat="1" ht="30" customHeight="1">
      <c r="A4" s="87" t="s">
        <v>60</v>
      </c>
      <c r="B4" s="89"/>
      <c r="C4" s="89"/>
      <c r="D4" s="90"/>
      <c r="E4" s="1" t="s">
        <v>166</v>
      </c>
      <c r="F4" s="1" t="s">
        <v>167</v>
      </c>
      <c r="G4" s="1" t="s">
        <v>168</v>
      </c>
      <c r="H4" s="1" t="s">
        <v>169</v>
      </c>
      <c r="I4" s="1" t="s">
        <v>170</v>
      </c>
      <c r="J4" s="76" t="s">
        <v>171</v>
      </c>
    </row>
    <row r="5" spans="1:10" s="77" customFormat="1" ht="23.25" customHeight="1">
      <c r="A5" s="94" t="s">
        <v>23</v>
      </c>
      <c r="B5" s="91"/>
      <c r="C5" s="91"/>
      <c r="D5" s="92"/>
      <c r="E5" s="97" t="s">
        <v>186</v>
      </c>
      <c r="F5" s="85"/>
      <c r="G5" s="85"/>
      <c r="H5" s="85"/>
      <c r="I5" s="110"/>
      <c r="J5" s="111"/>
    </row>
    <row r="6" spans="1:10" s="77" customFormat="1" ht="23.25" customHeight="1">
      <c r="A6" s="95"/>
      <c r="B6" s="96"/>
      <c r="C6" s="96"/>
      <c r="D6" s="88"/>
      <c r="E6" s="2">
        <v>15</v>
      </c>
      <c r="F6" s="2">
        <v>20</v>
      </c>
      <c r="G6" s="2">
        <v>25</v>
      </c>
      <c r="H6" s="2">
        <v>32</v>
      </c>
      <c r="I6" s="2">
        <v>40</v>
      </c>
      <c r="J6" s="78">
        <v>50</v>
      </c>
    </row>
    <row r="7" spans="1:10" s="77" customFormat="1" ht="23.25" customHeight="1">
      <c r="A7" s="87" t="s">
        <v>34</v>
      </c>
      <c r="B7" s="91"/>
      <c r="C7" s="91"/>
      <c r="D7" s="92"/>
      <c r="E7" s="27">
        <f>E8+E9+E11+E12</f>
        <v>326.92853149600006</v>
      </c>
      <c r="F7" s="27">
        <v>377.85</v>
      </c>
      <c r="G7" s="27">
        <v>481.58</v>
      </c>
      <c r="H7" s="27">
        <f>H8+H9+H11+H12</f>
        <v>557.642894424</v>
      </c>
      <c r="I7" s="27">
        <f>I8+I9+I11+I12</f>
        <v>618.0465858160001</v>
      </c>
      <c r="J7" s="79">
        <f>J8+J9+J11+J12</f>
        <v>715.299195968</v>
      </c>
    </row>
    <row r="8" spans="1:10" s="77" customFormat="1" ht="23.25" customHeight="1">
      <c r="A8" s="4" t="s">
        <v>35</v>
      </c>
      <c r="B8" s="86" t="s">
        <v>36</v>
      </c>
      <c r="C8" s="86"/>
      <c r="D8" s="86"/>
      <c r="E8" s="5">
        <f>D14*E14</f>
        <v>192.19439000000003</v>
      </c>
      <c r="F8" s="5">
        <f>D14*F14</f>
        <v>222.61038000000002</v>
      </c>
      <c r="G8" s="5">
        <f>D14*G14</f>
        <v>284.02014</v>
      </c>
      <c r="H8" s="5">
        <f>D14*H14</f>
        <v>329.45841</v>
      </c>
      <c r="I8" s="5">
        <f>D14*I14</f>
        <v>365.11569000000003</v>
      </c>
      <c r="J8" s="80">
        <f>D14*J14</f>
        <v>423.26512</v>
      </c>
    </row>
    <row r="9" spans="1:10" s="77" customFormat="1" ht="23.25" customHeight="1">
      <c r="A9" s="6" t="s">
        <v>1</v>
      </c>
      <c r="B9" s="86" t="s">
        <v>37</v>
      </c>
      <c r="C9" s="86"/>
      <c r="D9" s="86"/>
      <c r="E9" s="5">
        <f>D17*E17+D18*E18+D19*E19+D20*E20+D21*E21</f>
        <v>6.6558</v>
      </c>
      <c r="F9" s="5">
        <f>D17*F17+D18*F18+D19*F19+D20*F20+D21*F21</f>
        <v>6.902200000000001</v>
      </c>
      <c r="G9" s="5">
        <f>D17*G17+D18*G18+D19*G19+D20*G20+D21*G21</f>
        <v>8.280000000000001</v>
      </c>
      <c r="H9" s="5">
        <f>D17*H17+D18*H18+D19*H19+D20*H20+D21*H21</f>
        <v>8.6334</v>
      </c>
      <c r="I9" s="5">
        <f>D17*I17+D18*I18+D19*I19+D20*I20+D21*I21</f>
        <v>9.6178</v>
      </c>
      <c r="J9" s="80">
        <f>D17*J17+D18*J18+D19*J19+D20*J20+D21*J21</f>
        <v>9.9702</v>
      </c>
    </row>
    <row r="10" spans="1:10" s="77" customFormat="1" ht="23.25" customHeight="1">
      <c r="A10" s="6"/>
      <c r="B10" s="86" t="s">
        <v>38</v>
      </c>
      <c r="C10" s="86"/>
      <c r="D10" s="86"/>
      <c r="E10" s="5" t="s">
        <v>9</v>
      </c>
      <c r="F10" s="5" t="s">
        <v>9</v>
      </c>
      <c r="G10" s="5" t="s">
        <v>9</v>
      </c>
      <c r="H10" s="5" t="s">
        <v>9</v>
      </c>
      <c r="I10" s="5" t="s">
        <v>9</v>
      </c>
      <c r="J10" s="80" t="s">
        <v>9</v>
      </c>
    </row>
    <row r="11" spans="1:10" s="77" customFormat="1" ht="23.25" customHeight="1">
      <c r="A11" s="6" t="s">
        <v>0</v>
      </c>
      <c r="B11" s="86" t="s">
        <v>2</v>
      </c>
      <c r="C11" s="86"/>
      <c r="D11" s="86"/>
      <c r="E11" s="5">
        <f>E8*0.3964</f>
        <v>76.185856196</v>
      </c>
      <c r="F11" s="5">
        <f>F8*0.3964</f>
        <v>88.242754632</v>
      </c>
      <c r="G11" s="5">
        <f>G8*0.3964</f>
        <v>112.585583496</v>
      </c>
      <c r="H11" s="5">
        <f>H8*0.3964</f>
        <v>130.597313724</v>
      </c>
      <c r="I11" s="5">
        <f>I8*0.3964</f>
        <v>144.73185951600001</v>
      </c>
      <c r="J11" s="80">
        <f>J8*0.3964</f>
        <v>167.782293568</v>
      </c>
    </row>
    <row r="12" spans="1:10" s="77" customFormat="1" ht="23.25" customHeight="1">
      <c r="A12" s="7"/>
      <c r="B12" s="86" t="s">
        <v>39</v>
      </c>
      <c r="C12" s="86"/>
      <c r="D12" s="86"/>
      <c r="E12" s="5">
        <f>E8*0.27</f>
        <v>51.89248530000001</v>
      </c>
      <c r="F12" s="5">
        <f>F8*0.27</f>
        <v>60.104802600000006</v>
      </c>
      <c r="G12" s="5">
        <f>G8*0.27</f>
        <v>76.68543780000002</v>
      </c>
      <c r="H12" s="5">
        <f>H8*0.27</f>
        <v>88.9537707</v>
      </c>
      <c r="I12" s="5">
        <f>I8*0.27</f>
        <v>98.58123630000001</v>
      </c>
      <c r="J12" s="80">
        <f>J8*0.27</f>
        <v>114.28158240000002</v>
      </c>
    </row>
    <row r="13" spans="1:10" s="77" customFormat="1" ht="27">
      <c r="A13" s="87" t="s">
        <v>3</v>
      </c>
      <c r="B13" s="88"/>
      <c r="C13" s="8" t="s">
        <v>4</v>
      </c>
      <c r="D13" s="9" t="s">
        <v>61</v>
      </c>
      <c r="E13" s="87" t="s">
        <v>5</v>
      </c>
      <c r="F13" s="85"/>
      <c r="G13" s="85"/>
      <c r="H13" s="85"/>
      <c r="I13" s="110"/>
      <c r="J13" s="111"/>
    </row>
    <row r="14" spans="1:10" s="77" customFormat="1" ht="30.75" customHeight="1">
      <c r="A14" s="13" t="s">
        <v>6</v>
      </c>
      <c r="B14" s="11" t="s">
        <v>62</v>
      </c>
      <c r="C14" s="11" t="s">
        <v>7</v>
      </c>
      <c r="D14" s="11">
        <v>41.27</v>
      </c>
      <c r="E14" s="12">
        <v>4.657</v>
      </c>
      <c r="F14" s="12">
        <v>5.394</v>
      </c>
      <c r="G14" s="12">
        <v>6.882</v>
      </c>
      <c r="H14" s="12">
        <v>7.983</v>
      </c>
      <c r="I14" s="12">
        <v>8.847</v>
      </c>
      <c r="J14" s="81">
        <v>10.256</v>
      </c>
    </row>
    <row r="15" spans="1:10" s="77" customFormat="1" ht="41.25" customHeight="1">
      <c r="A15" s="13"/>
      <c r="B15" s="30" t="s">
        <v>172</v>
      </c>
      <c r="C15" s="13" t="s">
        <v>8</v>
      </c>
      <c r="D15" s="13" t="s">
        <v>9</v>
      </c>
      <c r="E15" s="14">
        <v>-106</v>
      </c>
      <c r="F15" s="14">
        <v>-106</v>
      </c>
      <c r="G15" s="14">
        <v>-106</v>
      </c>
      <c r="H15" s="14">
        <v>-106</v>
      </c>
      <c r="I15" s="14">
        <v>-106</v>
      </c>
      <c r="J15" s="14">
        <v>-106</v>
      </c>
    </row>
    <row r="16" spans="1:10" s="77" customFormat="1" ht="41.25" customHeight="1">
      <c r="A16" s="15" t="s">
        <v>182</v>
      </c>
      <c r="B16" s="32" t="s">
        <v>173</v>
      </c>
      <c r="C16" s="15" t="s">
        <v>8</v>
      </c>
      <c r="D16" s="16" t="s">
        <v>9</v>
      </c>
      <c r="E16" s="18">
        <v>-0.93</v>
      </c>
      <c r="F16" s="18">
        <v>-0.95</v>
      </c>
      <c r="G16" s="18">
        <v>-1.2</v>
      </c>
      <c r="H16" s="18">
        <v>-1.24</v>
      </c>
      <c r="I16" s="18">
        <v>-2</v>
      </c>
      <c r="J16" s="18">
        <v>-2.07</v>
      </c>
    </row>
    <row r="17" spans="1:10" s="77" customFormat="1" ht="41.25" customHeight="1">
      <c r="A17" s="15"/>
      <c r="B17" s="32" t="s">
        <v>206</v>
      </c>
      <c r="C17" s="15" t="s">
        <v>46</v>
      </c>
      <c r="D17" s="16">
        <v>7.44</v>
      </c>
      <c r="E17" s="18">
        <v>0.23</v>
      </c>
      <c r="F17" s="18">
        <v>0.23</v>
      </c>
      <c r="G17" s="18">
        <v>0.24</v>
      </c>
      <c r="H17" s="18">
        <v>0.24</v>
      </c>
      <c r="I17" s="18">
        <v>0.24</v>
      </c>
      <c r="J17" s="83">
        <v>0.24</v>
      </c>
    </row>
    <row r="18" spans="1:10" s="77" customFormat="1" ht="41.25" customHeight="1">
      <c r="A18" s="15"/>
      <c r="B18" s="32" t="s">
        <v>174</v>
      </c>
      <c r="C18" s="15" t="s">
        <v>46</v>
      </c>
      <c r="D18" s="16">
        <v>13.94</v>
      </c>
      <c r="E18" s="17">
        <v>0.04</v>
      </c>
      <c r="F18" s="18">
        <v>0.05</v>
      </c>
      <c r="G18" s="17">
        <v>0.06</v>
      </c>
      <c r="H18" s="17">
        <v>0.07</v>
      </c>
      <c r="I18" s="17">
        <v>0.08</v>
      </c>
      <c r="J18" s="83">
        <v>0.09</v>
      </c>
    </row>
    <row r="19" spans="1:10" s="77" customFormat="1" ht="41.25" customHeight="1">
      <c r="A19" s="15"/>
      <c r="B19" s="32" t="s">
        <v>189</v>
      </c>
      <c r="C19" s="15" t="s">
        <v>46</v>
      </c>
      <c r="D19" s="16">
        <v>7.15</v>
      </c>
      <c r="E19" s="17">
        <v>0.4</v>
      </c>
      <c r="F19" s="17">
        <v>0.4</v>
      </c>
      <c r="G19" s="17">
        <v>0.4</v>
      </c>
      <c r="H19" s="17">
        <v>0.4</v>
      </c>
      <c r="I19" s="17">
        <v>0.4</v>
      </c>
      <c r="J19" s="17">
        <v>0.4</v>
      </c>
    </row>
    <row r="20" spans="1:10" s="77" customFormat="1" ht="46.5" customHeight="1">
      <c r="A20" s="15" t="s">
        <v>11</v>
      </c>
      <c r="B20" s="50" t="s">
        <v>187</v>
      </c>
      <c r="C20" s="15" t="s">
        <v>20</v>
      </c>
      <c r="D20" s="16">
        <v>0.5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</row>
    <row r="21" spans="1:10" s="77" customFormat="1" ht="56.25" customHeight="1">
      <c r="A21" s="9"/>
      <c r="B21" s="74" t="s">
        <v>24</v>
      </c>
      <c r="C21" s="9" t="s">
        <v>22</v>
      </c>
      <c r="D21" s="68">
        <v>1</v>
      </c>
      <c r="E21" s="69">
        <v>1.027</v>
      </c>
      <c r="F21" s="69">
        <v>1.134</v>
      </c>
      <c r="G21" s="69">
        <v>2.298</v>
      </c>
      <c r="H21" s="69">
        <v>2.512</v>
      </c>
      <c r="I21" s="69">
        <v>3.357</v>
      </c>
      <c r="J21" s="82">
        <v>3.57</v>
      </c>
    </row>
    <row r="22" spans="1:9" s="84" customFormat="1" ht="19.5" customHeight="1">
      <c r="A22" s="114" t="s">
        <v>200</v>
      </c>
      <c r="B22" s="115"/>
      <c r="C22" s="115"/>
      <c r="D22" s="115"/>
      <c r="E22" s="115"/>
      <c r="F22" s="115"/>
      <c r="G22" s="115"/>
      <c r="H22" s="115"/>
      <c r="I22" s="115"/>
    </row>
  </sheetData>
  <mergeCells count="14">
    <mergeCell ref="A22:I22"/>
    <mergeCell ref="A4:D4"/>
    <mergeCell ref="A5:D6"/>
    <mergeCell ref="E5:J5"/>
    <mergeCell ref="A1:J1"/>
    <mergeCell ref="E13:J13"/>
    <mergeCell ref="B8:D8"/>
    <mergeCell ref="B9:D9"/>
    <mergeCell ref="B10:D10"/>
    <mergeCell ref="B11:D11"/>
    <mergeCell ref="B12:D12"/>
    <mergeCell ref="A13:B13"/>
    <mergeCell ref="A7:D7"/>
    <mergeCell ref="A2:J2"/>
  </mergeCells>
  <printOptions/>
  <pageMargins left="0.49" right="0.34" top="1" bottom="0.8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2009-07-04T03:20:07Z</cp:lastPrinted>
  <dcterms:created xsi:type="dcterms:W3CDTF">2010-05-10T14:28:17Z</dcterms:created>
  <dcterms:modified xsi:type="dcterms:W3CDTF">2011-08-23T03:01:50Z</dcterms:modified>
  <cp:category/>
  <cp:version/>
  <cp:contentType/>
  <cp:contentStatus/>
</cp:coreProperties>
</file>